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2240" windowHeight="9240" activeTab="2"/>
  </bookViews>
  <sheets>
    <sheet name="прил.2" sheetId="2" r:id="rId1"/>
    <sheet name="прил 3" sheetId="5" r:id="rId2"/>
    <sheet name="прилож 4" sheetId="6" r:id="rId3"/>
  </sheets>
  <calcPr calcId="125725"/>
</workbook>
</file>

<file path=xl/calcChain.xml><?xml version="1.0" encoding="utf-8"?>
<calcChain xmlns="http://schemas.openxmlformats.org/spreadsheetml/2006/main">
  <c r="F6" i="6"/>
  <c r="H6"/>
  <c r="H5"/>
  <c r="G6"/>
  <c r="G5"/>
  <c r="G19"/>
  <c r="H19"/>
  <c r="H20"/>
  <c r="G20"/>
  <c r="F20"/>
  <c r="H22"/>
  <c r="G22"/>
  <c r="F22"/>
  <c r="H126" i="5"/>
  <c r="H125"/>
  <c r="H124"/>
  <c r="H123"/>
  <c r="H122"/>
  <c r="G126"/>
  <c r="F126"/>
  <c r="G125"/>
  <c r="G124"/>
  <c r="G123"/>
  <c r="G122"/>
  <c r="F125"/>
  <c r="F124"/>
  <c r="F123"/>
  <c r="F122"/>
  <c r="F75"/>
  <c r="H78"/>
  <c r="G78"/>
  <c r="F78"/>
  <c r="H12"/>
  <c r="H11"/>
  <c r="H10"/>
  <c r="H9"/>
  <c r="H8"/>
  <c r="G12"/>
  <c r="F12"/>
  <c r="G11"/>
  <c r="G10"/>
  <c r="G9"/>
  <c r="G8"/>
  <c r="F11"/>
  <c r="F10"/>
  <c r="F9"/>
  <c r="I122" i="2"/>
  <c r="H122"/>
  <c r="G122"/>
  <c r="I126"/>
  <c r="I125"/>
  <c r="I124"/>
  <c r="I123"/>
  <c r="H126"/>
  <c r="G126"/>
  <c r="H125"/>
  <c r="H124"/>
  <c r="H123"/>
  <c r="G125"/>
  <c r="G124"/>
  <c r="G123"/>
  <c r="I74"/>
  <c r="H74"/>
  <c r="G74"/>
  <c r="I77"/>
  <c r="H77"/>
  <c r="G77"/>
  <c r="I7"/>
  <c r="H7"/>
  <c r="I11"/>
  <c r="I10"/>
  <c r="I9"/>
  <c r="I8"/>
  <c r="H11"/>
  <c r="H10"/>
  <c r="H9"/>
  <c r="H8"/>
  <c r="G11"/>
  <c r="G10"/>
  <c r="G9"/>
  <c r="G8"/>
  <c r="I91"/>
  <c r="H91"/>
  <c r="H91" i="5"/>
  <c r="G91"/>
  <c r="H100"/>
  <c r="G100"/>
  <c r="F100"/>
  <c r="I100" i="2"/>
  <c r="H100"/>
  <c r="G100"/>
  <c r="H89" i="6"/>
  <c r="G89"/>
  <c r="F89"/>
  <c r="F55"/>
  <c r="H91"/>
  <c r="G91"/>
  <c r="F91"/>
  <c r="H12"/>
  <c r="G12"/>
  <c r="H15"/>
  <c r="G15"/>
  <c r="F15"/>
  <c r="F12"/>
  <c r="H44" i="5"/>
  <c r="G44"/>
  <c r="H76"/>
  <c r="H75"/>
  <c r="G76"/>
  <c r="F76"/>
  <c r="G75"/>
  <c r="H45"/>
  <c r="G45"/>
  <c r="F45"/>
  <c r="G94" i="2"/>
  <c r="I43"/>
  <c r="H43"/>
  <c r="G43"/>
  <c r="G42"/>
  <c r="G41"/>
  <c r="G40"/>
  <c r="I44"/>
  <c r="H44"/>
  <c r="G44"/>
  <c r="I46"/>
  <c r="H46"/>
  <c r="G46"/>
  <c r="I75"/>
  <c r="H75"/>
  <c r="G75"/>
  <c r="H83" i="6"/>
  <c r="G83"/>
  <c r="F83"/>
  <c r="H70"/>
  <c r="G70"/>
  <c r="F70"/>
  <c r="H94" i="5"/>
  <c r="G94"/>
  <c r="F94"/>
  <c r="H52"/>
  <c r="G52"/>
  <c r="H55"/>
  <c r="G55"/>
  <c r="F55"/>
  <c r="I94" i="2"/>
  <c r="H94"/>
  <c r="G96"/>
  <c r="H96"/>
  <c r="I96"/>
  <c r="I54"/>
  <c r="H54"/>
  <c r="G54"/>
  <c r="H85" i="6"/>
  <c r="G85"/>
  <c r="F85"/>
  <c r="H55"/>
  <c r="G55"/>
  <c r="H53"/>
  <c r="G53"/>
  <c r="F53"/>
  <c r="H39"/>
  <c r="G39"/>
  <c r="F39"/>
  <c r="H37"/>
  <c r="G37"/>
  <c r="F37"/>
  <c r="H96" i="5"/>
  <c r="G96"/>
  <c r="F96"/>
  <c r="H73"/>
  <c r="H72"/>
  <c r="H71"/>
  <c r="H70"/>
  <c r="G73"/>
  <c r="G72"/>
  <c r="G71"/>
  <c r="G70"/>
  <c r="F73"/>
  <c r="F72"/>
  <c r="F71"/>
  <c r="F70"/>
  <c r="H27"/>
  <c r="H26"/>
  <c r="G27"/>
  <c r="G26"/>
  <c r="F27"/>
  <c r="F26"/>
  <c r="I72" i="2"/>
  <c r="I71"/>
  <c r="I70"/>
  <c r="I69"/>
  <c r="I68"/>
  <c r="I6"/>
  <c r="I5"/>
  <c r="H72"/>
  <c r="H71"/>
  <c r="H70"/>
  <c r="H69"/>
  <c r="H68"/>
  <c r="H6"/>
  <c r="H5"/>
  <c r="G72"/>
  <c r="G71"/>
  <c r="G70"/>
  <c r="G69"/>
  <c r="I26"/>
  <c r="I25"/>
  <c r="H26"/>
  <c r="H25"/>
  <c r="G26"/>
  <c r="G25"/>
  <c r="G23"/>
  <c r="G22"/>
  <c r="H23"/>
  <c r="I23"/>
  <c r="G103"/>
  <c r="G102"/>
  <c r="G20"/>
  <c r="H47" i="5"/>
  <c r="G47"/>
  <c r="F47"/>
  <c r="F44"/>
  <c r="F43"/>
  <c r="F42"/>
  <c r="F41"/>
  <c r="H43"/>
  <c r="H42"/>
  <c r="H41"/>
  <c r="G43"/>
  <c r="G42"/>
  <c r="G41"/>
  <c r="I42" i="2"/>
  <c r="I41"/>
  <c r="I40"/>
  <c r="H34" i="6"/>
  <c r="G34"/>
  <c r="F34"/>
  <c r="H31"/>
  <c r="G31"/>
  <c r="F31"/>
  <c r="H28"/>
  <c r="G28"/>
  <c r="F28"/>
  <c r="H36"/>
  <c r="G36"/>
  <c r="F36"/>
  <c r="H33"/>
  <c r="G33"/>
  <c r="F33"/>
  <c r="H30"/>
  <c r="G30"/>
  <c r="F30"/>
  <c r="G84" i="2"/>
  <c r="H84"/>
  <c r="I84"/>
  <c r="H94" i="6"/>
  <c r="H97"/>
  <c r="G94"/>
  <c r="G97"/>
  <c r="F94"/>
  <c r="F97"/>
  <c r="H95"/>
  <c r="G95"/>
  <c r="F95"/>
  <c r="H66"/>
  <c r="G66"/>
  <c r="F66"/>
  <c r="H56"/>
  <c r="G56"/>
  <c r="F56"/>
  <c r="H58"/>
  <c r="H52"/>
  <c r="G58"/>
  <c r="G52"/>
  <c r="F58"/>
  <c r="H103" i="5"/>
  <c r="H102"/>
  <c r="G103"/>
  <c r="G102"/>
  <c r="F103"/>
  <c r="F102"/>
  <c r="F89"/>
  <c r="F88"/>
  <c r="G89"/>
  <c r="G88"/>
  <c r="H89"/>
  <c r="H53"/>
  <c r="G53"/>
  <c r="F53"/>
  <c r="H57"/>
  <c r="H51"/>
  <c r="H50"/>
  <c r="H49"/>
  <c r="G57"/>
  <c r="G51"/>
  <c r="G50"/>
  <c r="G49"/>
  <c r="F57"/>
  <c r="F52"/>
  <c r="F51"/>
  <c r="F50"/>
  <c r="F49"/>
  <c r="I103" i="2"/>
  <c r="I102"/>
  <c r="H103"/>
  <c r="H102"/>
  <c r="I52"/>
  <c r="H52"/>
  <c r="I56"/>
  <c r="H56"/>
  <c r="G56"/>
  <c r="G51"/>
  <c r="G50"/>
  <c r="G52"/>
  <c r="I16"/>
  <c r="H16"/>
  <c r="G16"/>
  <c r="G15"/>
  <c r="G14"/>
  <c r="G13"/>
  <c r="H100" i="6"/>
  <c r="H99"/>
  <c r="H98"/>
  <c r="H105"/>
  <c r="H103"/>
  <c r="G100"/>
  <c r="G99"/>
  <c r="G98"/>
  <c r="G105"/>
  <c r="G103"/>
  <c r="F100"/>
  <c r="F103"/>
  <c r="F87"/>
  <c r="F81"/>
  <c r="H87"/>
  <c r="G87"/>
  <c r="H81"/>
  <c r="H80"/>
  <c r="H93"/>
  <c r="G81"/>
  <c r="G80"/>
  <c r="G93"/>
  <c r="H61"/>
  <c r="G61"/>
  <c r="F61"/>
  <c r="F52"/>
  <c r="F51"/>
  <c r="F5"/>
  <c r="H64"/>
  <c r="G64"/>
  <c r="F64"/>
  <c r="H75"/>
  <c r="G75"/>
  <c r="F75"/>
  <c r="H73"/>
  <c r="G73"/>
  <c r="F73"/>
  <c r="H68"/>
  <c r="H72"/>
  <c r="H65"/>
  <c r="G68"/>
  <c r="G72"/>
  <c r="G65"/>
  <c r="F68"/>
  <c r="F72"/>
  <c r="F65"/>
  <c r="H59"/>
  <c r="G59"/>
  <c r="F59"/>
  <c r="H62"/>
  <c r="G62"/>
  <c r="F62"/>
  <c r="H48"/>
  <c r="H47"/>
  <c r="G48"/>
  <c r="G47"/>
  <c r="F48"/>
  <c r="F47"/>
  <c r="H16"/>
  <c r="H18"/>
  <c r="G16"/>
  <c r="G18"/>
  <c r="F16"/>
  <c r="F18"/>
  <c r="H8"/>
  <c r="H7"/>
  <c r="G8"/>
  <c r="G11"/>
  <c r="G7"/>
  <c r="F8"/>
  <c r="F7"/>
  <c r="G89" i="2"/>
  <c r="G88"/>
  <c r="I37"/>
  <c r="I36"/>
  <c r="I35"/>
  <c r="I34"/>
  <c r="I33"/>
  <c r="H37"/>
  <c r="H36"/>
  <c r="H35"/>
  <c r="H34"/>
  <c r="H33"/>
  <c r="G37"/>
  <c r="G36"/>
  <c r="G35"/>
  <c r="G34"/>
  <c r="G33"/>
  <c r="F27" i="6"/>
  <c r="F50"/>
  <c r="H50"/>
  <c r="G50"/>
  <c r="H27"/>
  <c r="G27"/>
  <c r="H120" i="5"/>
  <c r="H119"/>
  <c r="H118"/>
  <c r="H117"/>
  <c r="H116"/>
  <c r="G120"/>
  <c r="G119"/>
  <c r="G118"/>
  <c r="G117"/>
  <c r="G116"/>
  <c r="F120"/>
  <c r="F119"/>
  <c r="F118"/>
  <c r="F117"/>
  <c r="F116"/>
  <c r="I120" i="2"/>
  <c r="I119"/>
  <c r="I118"/>
  <c r="I117"/>
  <c r="I116"/>
  <c r="H120"/>
  <c r="H119"/>
  <c r="H118"/>
  <c r="H117"/>
  <c r="H116"/>
  <c r="G120"/>
  <c r="G119"/>
  <c r="G118"/>
  <c r="G117"/>
  <c r="G116"/>
  <c r="I114"/>
  <c r="I113"/>
  <c r="I112"/>
  <c r="H114"/>
  <c r="H113"/>
  <c r="H112"/>
  <c r="G114"/>
  <c r="G113"/>
  <c r="G112"/>
  <c r="I109"/>
  <c r="I108"/>
  <c r="I107"/>
  <c r="I106"/>
  <c r="I105"/>
  <c r="H109"/>
  <c r="H108"/>
  <c r="H107"/>
  <c r="H106"/>
  <c r="H105"/>
  <c r="G109"/>
  <c r="G108"/>
  <c r="G107"/>
  <c r="G106"/>
  <c r="G105"/>
  <c r="I98"/>
  <c r="H98"/>
  <c r="G98"/>
  <c r="G91"/>
  <c r="I92"/>
  <c r="H92"/>
  <c r="G92"/>
  <c r="I89"/>
  <c r="I88"/>
  <c r="H89"/>
  <c r="H88"/>
  <c r="I86"/>
  <c r="H86"/>
  <c r="G86"/>
  <c r="G81"/>
  <c r="I82"/>
  <c r="I81"/>
  <c r="I80"/>
  <c r="I79"/>
  <c r="H82"/>
  <c r="G82"/>
  <c r="I31"/>
  <c r="I30"/>
  <c r="I29"/>
  <c r="I28"/>
  <c r="H31"/>
  <c r="H30"/>
  <c r="H29"/>
  <c r="H28"/>
  <c r="G31"/>
  <c r="G30"/>
  <c r="G29"/>
  <c r="G28"/>
  <c r="H22"/>
  <c r="I22"/>
  <c r="I20"/>
  <c r="H20"/>
  <c r="F114" i="5"/>
  <c r="F113"/>
  <c r="F112"/>
  <c r="H114"/>
  <c r="H113"/>
  <c r="H112"/>
  <c r="G114"/>
  <c r="G113"/>
  <c r="G112"/>
  <c r="H109"/>
  <c r="H108"/>
  <c r="H107"/>
  <c r="G109"/>
  <c r="G108"/>
  <c r="G107"/>
  <c r="F109"/>
  <c r="F108"/>
  <c r="F107"/>
  <c r="F106"/>
  <c r="F105"/>
  <c r="H88"/>
  <c r="H98"/>
  <c r="G98"/>
  <c r="F98"/>
  <c r="H92"/>
  <c r="G92"/>
  <c r="F92"/>
  <c r="H82"/>
  <c r="G82"/>
  <c r="F82"/>
  <c r="H86"/>
  <c r="H81"/>
  <c r="H80"/>
  <c r="G86"/>
  <c r="F86"/>
  <c r="F81"/>
  <c r="H84"/>
  <c r="G84"/>
  <c r="G81"/>
  <c r="F84"/>
  <c r="H65"/>
  <c r="G65"/>
  <c r="F65"/>
  <c r="H67"/>
  <c r="H64"/>
  <c r="H63"/>
  <c r="G67"/>
  <c r="F67"/>
  <c r="F64"/>
  <c r="F63"/>
  <c r="H61"/>
  <c r="H60"/>
  <c r="H59"/>
  <c r="G61"/>
  <c r="G60"/>
  <c r="G59"/>
  <c r="F61"/>
  <c r="F60"/>
  <c r="F59"/>
  <c r="F38"/>
  <c r="F37"/>
  <c r="F36"/>
  <c r="F35"/>
  <c r="F34"/>
  <c r="H38"/>
  <c r="H37"/>
  <c r="H36"/>
  <c r="H35"/>
  <c r="H34"/>
  <c r="G38"/>
  <c r="G37"/>
  <c r="G36"/>
  <c r="G35"/>
  <c r="G34"/>
  <c r="H32"/>
  <c r="H31"/>
  <c r="H30"/>
  <c r="H29"/>
  <c r="G32"/>
  <c r="G31"/>
  <c r="G30"/>
  <c r="G29"/>
  <c r="F32"/>
  <c r="F31"/>
  <c r="F30"/>
  <c r="F29"/>
  <c r="H24"/>
  <c r="H23"/>
  <c r="G24"/>
  <c r="G23"/>
  <c r="F24"/>
  <c r="F23"/>
  <c r="H21"/>
  <c r="G21"/>
  <c r="G16"/>
  <c r="G15"/>
  <c r="G14"/>
  <c r="F21"/>
  <c r="H17"/>
  <c r="G17"/>
  <c r="F17"/>
  <c r="F16"/>
  <c r="F15"/>
  <c r="F14"/>
  <c r="G64"/>
  <c r="G63"/>
  <c r="H11" i="6"/>
  <c r="F11"/>
  <c r="F99"/>
  <c r="F98"/>
  <c r="F105"/>
  <c r="H106" i="5"/>
  <c r="H105"/>
  <c r="G106"/>
  <c r="G105"/>
  <c r="G80"/>
  <c r="H16"/>
  <c r="H15"/>
  <c r="H14"/>
  <c r="H15" i="2"/>
  <c r="H14"/>
  <c r="H13"/>
  <c r="I15"/>
  <c r="I14"/>
  <c r="I13"/>
  <c r="H81"/>
  <c r="H80"/>
  <c r="H79"/>
  <c r="I51"/>
  <c r="I50"/>
  <c r="I48"/>
  <c r="H51"/>
  <c r="H50"/>
  <c r="I49"/>
  <c r="H49"/>
  <c r="H48"/>
  <c r="H69" i="5"/>
  <c r="H7"/>
  <c r="H6"/>
  <c r="G69"/>
  <c r="G7"/>
  <c r="G6"/>
  <c r="H42" i="2"/>
  <c r="H41"/>
  <c r="H40"/>
  <c r="G49"/>
  <c r="G48"/>
  <c r="F19" i="6"/>
  <c r="F80"/>
  <c r="F93"/>
  <c r="H51"/>
  <c r="G51"/>
  <c r="H23"/>
  <c r="G23"/>
  <c r="F23"/>
  <c r="F91" i="5"/>
  <c r="F8"/>
  <c r="G7" i="2"/>
  <c r="F80" i="5"/>
  <c r="F69"/>
  <c r="F7"/>
  <c r="F6"/>
  <c r="G80" i="2"/>
  <c r="G79"/>
  <c r="G68"/>
  <c r="G6"/>
  <c r="G5"/>
</calcChain>
</file>

<file path=xl/sharedStrings.xml><?xml version="1.0" encoding="utf-8"?>
<sst xmlns="http://schemas.openxmlformats.org/spreadsheetml/2006/main" count="1387" uniqueCount="236">
  <si>
    <t xml:space="preserve">Наименование </t>
  </si>
  <si>
    <t>ВСЕГО</t>
  </si>
  <si>
    <t>Национальная  оборона</t>
  </si>
  <si>
    <t>Культура</t>
  </si>
  <si>
    <t>01</t>
  </si>
  <si>
    <t>04</t>
  </si>
  <si>
    <t>02</t>
  </si>
  <si>
    <t>03</t>
  </si>
  <si>
    <t>08</t>
  </si>
  <si>
    <t>11</t>
  </si>
  <si>
    <t>Сумма (тыс.руб.)</t>
  </si>
  <si>
    <t>Обслуживание государственного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</si>
  <si>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</si>
  <si>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</si>
  <si>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Рз</t>
  </si>
  <si>
    <t>ПР</t>
  </si>
  <si>
    <t>ЦСР</t>
  </si>
  <si>
    <t>ВР</t>
  </si>
  <si>
    <t>ГРБС</t>
  </si>
  <si>
    <t>13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</si>
  <si>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</si>
  <si>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100</t>
  </si>
  <si>
    <t>200</t>
  </si>
  <si>
    <t>Иные бюджетные ассигнования</t>
  </si>
  <si>
    <t>800</t>
  </si>
  <si>
    <t>Общегосударственные вопросы</t>
  </si>
  <si>
    <t>Резервные фонды</t>
  </si>
  <si>
    <t xml:space="preserve">Мобилизационная  и вневойсковая подготовка </t>
  </si>
  <si>
    <t>Культура, кинематография</t>
  </si>
  <si>
    <t>Расходы на выплату персоналу в целях обеспечения выполнения функций государсвенными органами,казенными учреждениями, органами управления государственными внебюджетными фондами</t>
  </si>
  <si>
    <t xml:space="preserve">Закупка товаров, работ и услуг для  муниципальных нужд </t>
  </si>
  <si>
    <t>Закупка товаров, работ и услуг для  муниципальных нужд</t>
  </si>
  <si>
    <t>Социальная политика</t>
  </si>
  <si>
    <t>10</t>
  </si>
  <si>
    <t>Пенсионное обеспечение</t>
  </si>
  <si>
    <t>300</t>
  </si>
  <si>
    <t>700</t>
  </si>
  <si>
    <t>Жилищно-коммунальное хозяйство</t>
  </si>
  <si>
    <t>05</t>
  </si>
  <si>
    <t>Благоустройство</t>
  </si>
  <si>
    <t>500</t>
  </si>
  <si>
    <t>Национальная экономика</t>
  </si>
  <si>
    <t>09</t>
  </si>
  <si>
    <t>01 4</t>
  </si>
  <si>
    <t>01 1</t>
  </si>
  <si>
    <t>Национальная  безопасность</t>
  </si>
  <si>
    <t>01 2</t>
  </si>
  <si>
    <t>02 2</t>
  </si>
  <si>
    <t>Дорожное хозяйство (дорожн.фонды)</t>
  </si>
  <si>
    <t>02 1</t>
  </si>
  <si>
    <t>02 4</t>
  </si>
  <si>
    <t>03 2</t>
  </si>
  <si>
    <t>01 3</t>
  </si>
  <si>
    <t>0140192010</t>
  </si>
  <si>
    <t>0110051180</t>
  </si>
  <si>
    <t>0140490200</t>
  </si>
  <si>
    <t>0140290100</t>
  </si>
  <si>
    <t>0120390000</t>
  </si>
  <si>
    <t>0210290000</t>
  </si>
  <si>
    <t>0240490000</t>
  </si>
  <si>
    <t>0130190000</t>
  </si>
  <si>
    <t xml:space="preserve">Пенсионное обеспечение граждан </t>
  </si>
  <si>
    <t>Другие вопросы в области национальной экономике</t>
  </si>
  <si>
    <t>12</t>
  </si>
  <si>
    <t>0230490000</t>
  </si>
  <si>
    <t>0320190000</t>
  </si>
  <si>
    <t>0320290000</t>
  </si>
  <si>
    <t>0140390000</t>
  </si>
  <si>
    <t>Иные бюджетные трансферты</t>
  </si>
  <si>
    <t>0160390000</t>
  </si>
  <si>
    <t>01 6</t>
  </si>
  <si>
    <t>02 3</t>
  </si>
  <si>
    <t>0220290000</t>
  </si>
  <si>
    <t>0240290000</t>
  </si>
  <si>
    <t>0160190000</t>
  </si>
  <si>
    <t>РЗ</t>
  </si>
  <si>
    <t>01 0 00 00000</t>
  </si>
  <si>
    <t>01 1 00 00000</t>
  </si>
  <si>
    <t>Расходы на выплату персоналу в целях обеспечения выполнения функций государсвенными органами,казенными учреждениями,муниципальными органами управления государственными внебюджетными фондами</t>
  </si>
  <si>
    <t>01 2 00 00000</t>
  </si>
  <si>
    <t>01 2 03 90000</t>
  </si>
  <si>
    <t>01 3 00 00000</t>
  </si>
  <si>
    <t>01 3 01 90000</t>
  </si>
  <si>
    <t xml:space="preserve">Пенсионное обеспечение </t>
  </si>
  <si>
    <t>01 4 00 00000</t>
  </si>
  <si>
    <t>01 4 01 92010</t>
  </si>
  <si>
    <t>01 4  01 92010</t>
  </si>
  <si>
    <t>Уплата налогов, сборов и иных платежей</t>
  </si>
  <si>
    <t>01 4  02 90100</t>
  </si>
  <si>
    <t>01 4 03 90000</t>
  </si>
  <si>
    <t>Процентные платежи по долговым обязательствам</t>
  </si>
  <si>
    <t>Обслуживание государственного (муниципального) долга субъекта Российской Федерации</t>
  </si>
  <si>
    <t>01 4 04 90200</t>
  </si>
  <si>
    <t>Иные межбюджетные трансферты</t>
  </si>
  <si>
    <t>01 6 00 0000</t>
  </si>
  <si>
    <t>01 6 01 9000</t>
  </si>
  <si>
    <t>Другие вопросы в области национальной экономики</t>
  </si>
  <si>
    <t>01 6 03 9000</t>
  </si>
  <si>
    <t>02 0 00 00000</t>
  </si>
  <si>
    <t>02 1 00 00000</t>
  </si>
  <si>
    <t>02  1 02 9000</t>
  </si>
  <si>
    <t>02  1 02 90000</t>
  </si>
  <si>
    <t>02 2 00 00000</t>
  </si>
  <si>
    <t>Дорожное хозяйство (дорожные фонды)</t>
  </si>
  <si>
    <t>02 2 02 90000</t>
  </si>
  <si>
    <t>02 3 00 00000</t>
  </si>
  <si>
    <t>02 3 04 90000</t>
  </si>
  <si>
    <t>02 4 00 00000</t>
  </si>
  <si>
    <t>02 4 02 90000</t>
  </si>
  <si>
    <t>02 4 04 90000</t>
  </si>
  <si>
    <t>03 0 00 00000</t>
  </si>
  <si>
    <t>02 4 00 90000</t>
  </si>
  <si>
    <t>03 2 00 00000</t>
  </si>
  <si>
    <t>03 2 01 90000</t>
  </si>
  <si>
    <t xml:space="preserve">Финансовое обеспечение деятельности  учреждений культуры за счет межбюджетных трансфертов </t>
  </si>
  <si>
    <t>03 2 099000</t>
  </si>
  <si>
    <t>03 2 02 90000</t>
  </si>
  <si>
    <t>С.М.Щукина</t>
  </si>
  <si>
    <t>Обеспечение проведения выборов и референдумов</t>
  </si>
  <si>
    <t>Закупка товаров, работ и услуг для обеспечения муниципальных нужд</t>
  </si>
  <si>
    <t>07</t>
  </si>
  <si>
    <t>01 7</t>
  </si>
  <si>
    <t>01 70090000</t>
  </si>
  <si>
    <t>Условно-утвержденные расходы</t>
  </si>
  <si>
    <t>99</t>
  </si>
  <si>
    <t>01 7 00 00000</t>
  </si>
  <si>
    <t>Нижнетуровское сельское поселение</t>
  </si>
  <si>
    <t>Бухгалтер</t>
  </si>
  <si>
    <t>2022 год</t>
  </si>
  <si>
    <t>02201S8850</t>
  </si>
  <si>
    <t>02102S8670</t>
  </si>
  <si>
    <t>02 5</t>
  </si>
  <si>
    <t>02  1 02 S8670</t>
  </si>
  <si>
    <t>02 2 01 S8850</t>
  </si>
  <si>
    <t>02 5 00 00000</t>
  </si>
  <si>
    <r>
      <rPr>
        <i/>
        <sz val="12"/>
        <rFont val="Times New Roman"/>
        <family val="1"/>
        <charset val="204"/>
      </rPr>
      <t xml:space="preserve">Подпрограмма </t>
    </r>
    <r>
      <rPr>
        <sz val="12"/>
        <rFont val="Times New Roman"/>
        <family val="1"/>
        <charset val="204"/>
      </rPr>
      <t>"Обеспечение деятельности органов местного самоуправления, кадровая политика"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</si>
  <si>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"Финансовое обеспечение деятельности органов местного самоуправления" 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</si>
  <si>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"Управление резервным фондом" </t>
    </r>
  </si>
  <si>
    <r>
      <rPr>
        <i/>
        <sz val="12"/>
        <rFont val="Times New Roman"/>
        <family val="1"/>
        <charset val="204"/>
      </rPr>
      <t>Подпограмма</t>
    </r>
    <r>
      <rPr>
        <sz val="12"/>
        <rFont val="Times New Roman"/>
        <family val="1"/>
        <charset val="204"/>
      </rPr>
      <t xml:space="preserve"> "Иные вопросы местного значения"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</si>
  <si>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"Обеспечение деятельности проведения муниципальных выборов"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</si>
  <si>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"Финансовое обеспечение муниципального образования для исполнения переданных полномочий"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</si>
  <si>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"Осуществление первичного воинского учета на территориях где отсутствуют военные комиссариаты" 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</si>
  <si>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"Повышение готовности противопожарной службы Воронежской области."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</si>
  <si>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"Реконструкция, капитальный и текущий ремонты автомобильных дорог общего пользования местного значения"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</si>
  <si>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"Развитие градостроительной деятельности сельского поселения"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</si>
  <si>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"Межевание"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</si>
  <si>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"Управление муниципальной собственностью сельского поселения"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</si>
  <si>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"Оформление прав собственности на объекты недвижимости"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</si>
  <si>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"Определение рыночной стоимости объектов недвижимости сельского поселения"</t>
    </r>
  </si>
  <si>
    <r>
      <rPr>
        <i/>
        <sz val="12"/>
        <rFont val="Times New Roman"/>
        <family val="1"/>
        <charset val="204"/>
      </rPr>
      <t>Программ</t>
    </r>
    <r>
      <rPr>
        <sz val="12"/>
        <rFont val="Times New Roman"/>
        <family val="1"/>
        <charset val="204"/>
      </rPr>
      <t>а "Обеспечение  доступным и комфортным жильем, коммунальными и транспортными услугами населения сельского поселения"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</si>
  <si>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"Создание  условий для обеспечения качественными услугами ЖКХ  населения сельского поселения"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</si>
  <si>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"Обеспечение уличным освещением населения сельского поселения" 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</si>
  <si>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"Содержание дорог и сооружений на дорогах общего пользования местного значения"  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</si>
  <si>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"Благоустройство территорий сельского поселения"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</si>
  <si>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"Организация, содержания мест захоронения в Нижнетуровском сельском поселении"</t>
    </r>
  </si>
  <si>
    <r>
      <rPr>
        <i/>
        <sz val="12"/>
        <rFont val="Times New Roman"/>
        <family val="1"/>
        <charset val="204"/>
      </rPr>
      <t xml:space="preserve">Мероприятие </t>
    </r>
    <r>
      <rPr>
        <sz val="12"/>
        <rFont val="Times New Roman"/>
        <family val="1"/>
        <charset val="204"/>
      </rPr>
      <t>"Прочие мероприятия  по благоустройству территории сельского поселения"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</si>
  <si>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"Благоустройство отдельных объектов Нижнетуровского сельского поселения"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</si>
  <si>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"Обеспечение деятельности учреждений культуры на территории сельского поселения" 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</si>
  <si>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"Финансовое обеспечение деятельности подведомственных учреждений культуры" </t>
    </r>
  </si>
  <si>
    <r>
      <rPr>
        <i/>
        <sz val="12"/>
        <rFont val="Times New Roman"/>
        <family val="1"/>
        <charset val="204"/>
      </rPr>
      <t>Программа</t>
    </r>
    <r>
      <rPr>
        <sz val="12"/>
        <rFont val="Times New Roman"/>
        <family val="1"/>
        <charset val="204"/>
      </rPr>
      <t xml:space="preserve"> "Развитие культуры, спорта и массового отдыха населения сельского поселения"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</si>
  <si>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"Финансовое обеспечение деятельности учреждений культуры за счет межбюджетных трансфертов"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</si>
  <si>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"Социальная поддержка отдельных категорий граждан"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</si>
  <si>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"Доплаты к пенсиям муниципальных служащих"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</si>
  <si>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"Обеспечение деятельности органов местного самоуправления, кадровая политика"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</si>
  <si>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"Управление муниципальным долгом сельского поселения"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</si>
  <si>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"Финансовое обеспечение выполнения других расходных  обязательств администрации Нижнетуровского сельского поселения"</t>
    </r>
  </si>
  <si>
    <t>01 1 01 51180</t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</si>
  <si>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"Осуществление первичного воинского учета на территориях где отсутствуют военные комиссариаты"</t>
    </r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</si>
  <si>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"Финансовое обеспечение муниципального образования для исполнения переданных полномочий"</t>
    </r>
  </si>
  <si>
    <r>
      <rPr>
        <b/>
        <i/>
        <sz val="12"/>
        <rFont val="Times New Roman"/>
        <family val="1"/>
        <charset val="204"/>
      </rPr>
      <t>Подпрограмма "</t>
    </r>
    <r>
      <rPr>
        <b/>
        <sz val="12"/>
        <rFont val="Times New Roman"/>
        <family val="1"/>
        <charset val="204"/>
      </rPr>
      <t>Защита населения и территории сельского поселения от черезвычайных ситуаций, обеспечение пожарной безопасности"</t>
    </r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</si>
  <si>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"Социальная поддержка отдельных категорий граждан"</t>
    </r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</si>
  <si>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"Обеспечение деятельности органов местного самоуправления, кадровая политика"</t>
    </r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</si>
  <si>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"Создание  условий для обеспечения качественными услугами ЖКХ  населения сельского поселения"</t>
    </r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</si>
  <si>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"Развитие градостроительной деятельности сельского поселения"</t>
    </r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</si>
  <si>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"Благоустройство территорий сельского поселения"</t>
    </r>
  </si>
  <si>
    <t>2023 год</t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</si>
  <si>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"Благоустройство ФАПа"</t>
    </r>
  </si>
  <si>
    <t>0250190000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</si>
  <si>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</si>
  <si>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"Защита населения и территории сельского поселения от ЧС, обеспечение пожарной безопасности"</t>
    </r>
  </si>
  <si>
    <t>Закупка товаров, работ и услуг для муниципальных нужд</t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</si>
  <si>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"Благоустройство отдельных объектов Нижнетуровского сельского поселения"</t>
    </r>
  </si>
  <si>
    <t>Ведомственная структура расходов  бюджета Нижнетуровского сельского поселения  на  2022 год и на плановый период 2023 и 2024 годов</t>
  </si>
  <si>
    <t>2024 год</t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</si>
  <si>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"Обеспечение сохранения, ремонт военно-мемориальных объектов"</t>
    </r>
  </si>
  <si>
    <t>Другие общегосударственные вопросы</t>
  </si>
  <si>
    <t>Коммунальное хозяйство</t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</si>
  <si>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"Создание условий для обеспечения качественными услугами ЖКХ населения сельского поселения"</t>
    </r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</si>
  <si>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"Строительство новых, реконструкция имеющихся сетей водоснабжения, водоотведения, электроснабжения, газоснабжения"</t>
    </r>
  </si>
  <si>
    <t>02 1 01 90000</t>
  </si>
  <si>
    <r>
      <t>Мероприятие "</t>
    </r>
    <r>
      <rPr>
        <sz val="12"/>
        <rFont val="Times New Roman"/>
        <family val="1"/>
        <charset val="204"/>
      </rPr>
      <t>Финансовое обеспечение выполнения других расходных  обязательств администрации Нижнетуровского сельского поселения</t>
    </r>
    <r>
      <rPr>
        <i/>
        <sz val="12"/>
        <rFont val="Times New Roman"/>
        <family val="1"/>
        <charset val="204"/>
      </rPr>
      <t>"</t>
    </r>
  </si>
  <si>
    <t>0210190000</t>
  </si>
  <si>
    <t xml:space="preserve">Распределение бюджетных ассигнований  по разделам, подразделам, целевым статьям (муниципальным программам Нижнетуровского сельского поселения ) группам видов расходов классификации расходов бюджета Нижнетуровского сельского поселения  на  2022 год и на плановый
 период 2023 и 2024 годов
</t>
  </si>
  <si>
    <t xml:space="preserve">Распределение бюджетных  ассигнований  по целевым статьям ( муниципальным программам Нижнетуровского сельского поселения), группам видов расходов, разделам, подразделам классификации расходов бюджета  на  2022 год и на плановый период 2023 и 2024 годов   </t>
  </si>
  <si>
    <r>
      <rPr>
        <b/>
        <i/>
        <sz val="12"/>
        <rFont val="Times New Roman"/>
        <family val="1"/>
        <charset val="204"/>
      </rPr>
      <t>Подпрограмма</t>
    </r>
    <r>
      <rPr>
        <b/>
        <sz val="12"/>
        <rFont val="Times New Roman"/>
        <family val="1"/>
        <charset val="204"/>
      </rPr>
      <t xml:space="preserve"> "Управление муниципальной собственностью сельского поселения"</t>
    </r>
  </si>
  <si>
    <r>
      <rPr>
        <b/>
        <i/>
        <sz val="12"/>
        <rFont val="Times New Roman"/>
        <family val="1"/>
        <charset val="204"/>
      </rPr>
      <t>Подпограмма</t>
    </r>
    <r>
      <rPr>
        <b/>
        <sz val="12"/>
        <rFont val="Times New Roman"/>
        <family val="1"/>
        <charset val="204"/>
      </rPr>
      <t xml:space="preserve"> "Иные вопросы местного значения"</t>
    </r>
  </si>
  <si>
    <t>02 2 02 91290</t>
  </si>
  <si>
    <t>02 4 03 S8530</t>
  </si>
  <si>
    <t>02403S8530</t>
  </si>
  <si>
    <t>0140479180</t>
  </si>
  <si>
    <r>
      <rPr>
        <i/>
        <sz val="12"/>
        <rFont val="Times New Roman"/>
        <family val="1"/>
        <charset val="204"/>
      </rPr>
      <t>Программа</t>
    </r>
    <r>
      <rPr>
        <sz val="12"/>
        <rFont val="Times New Roman"/>
        <family val="1"/>
        <charset val="204"/>
      </rPr>
      <t xml:space="preserve"> "Муниципальное управление 2022-2027гг"</t>
    </r>
  </si>
  <si>
    <r>
      <rPr>
        <i/>
        <sz val="12"/>
        <rFont val="Times New Roman"/>
        <family val="1"/>
        <charset val="204"/>
      </rPr>
      <t>Программа</t>
    </r>
    <r>
      <rPr>
        <sz val="12"/>
        <rFont val="Times New Roman"/>
        <family val="1"/>
        <charset val="204"/>
      </rPr>
      <t xml:space="preserve"> "Муниципальное управление на 2022-2027гг"</t>
    </r>
  </si>
  <si>
    <r>
      <rPr>
        <i/>
        <sz val="12"/>
        <rFont val="Times New Roman"/>
        <family val="1"/>
        <charset val="204"/>
      </rPr>
      <t xml:space="preserve"> Программа </t>
    </r>
    <r>
      <rPr>
        <sz val="12"/>
        <rFont val="Times New Roman"/>
        <family val="1"/>
        <charset val="204"/>
      </rPr>
      <t>«Обеспечение доступным и комфортным жильем, коммунальными и транспортными услугами населения Нижнетуровского сельского поселения» на 2022-2027 годы»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</si>
  <si>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"Развитие сети автомобильных дорог общего пользования местного значения"</t>
    </r>
  </si>
  <si>
    <r>
      <rPr>
        <i/>
        <sz val="12"/>
        <rFont val="Times New Roman"/>
        <family val="1"/>
        <charset val="204"/>
      </rPr>
      <t>Программа</t>
    </r>
    <r>
      <rPr>
        <sz val="12"/>
        <rFont val="Times New Roman"/>
        <family val="1"/>
        <charset val="204"/>
      </rPr>
      <t xml:space="preserve"> "Обеспечение доступным и комфортным жильем, коммунальными и транспотрными услугами население сельского поселения на 2022-2027гг"</t>
    </r>
  </si>
  <si>
    <r>
      <t xml:space="preserve"> </t>
    </r>
    <r>
      <rPr>
        <i/>
        <sz val="12"/>
        <rFont val="Times New Roman"/>
        <family val="1"/>
        <charset val="204"/>
      </rPr>
      <t>Программа</t>
    </r>
    <r>
      <rPr>
        <sz val="12"/>
        <rFont val="Times New Roman"/>
        <family val="1"/>
        <charset val="204"/>
      </rPr>
      <t xml:space="preserve"> «Развитие культуры, спорта и массового отдыха населения Нижнетуровского сельского 
поселения» на 2022-2027 годы»
</t>
    </r>
  </si>
  <si>
    <r>
      <rPr>
        <i/>
        <sz val="12"/>
        <rFont val="Times New Roman"/>
        <family val="1"/>
        <charset val="204"/>
      </rPr>
      <t>Программа</t>
    </r>
    <r>
      <rPr>
        <sz val="12"/>
        <rFont val="Times New Roman"/>
        <family val="1"/>
        <charset val="204"/>
      </rPr>
      <t xml:space="preserve"> "Развитие культуры, спорта и массового отдыха населения Нижнетуровского сельского 
поселения» на 2022-2027 годы»</t>
    </r>
  </si>
  <si>
    <r>
      <rPr>
        <i/>
        <sz val="12"/>
        <rFont val="Times New Roman"/>
        <family val="1"/>
        <charset val="204"/>
      </rPr>
      <t xml:space="preserve">Программа </t>
    </r>
    <r>
      <rPr>
        <sz val="12"/>
        <rFont val="Times New Roman"/>
        <family val="1"/>
        <charset val="204"/>
      </rPr>
      <t>"Муниципальное управление на 2022-2027 гг"</t>
    </r>
  </si>
  <si>
    <r>
      <rPr>
        <i/>
        <sz val="12"/>
        <rFont val="Times New Roman"/>
        <family val="1"/>
        <charset val="204"/>
      </rPr>
      <t>Программа</t>
    </r>
    <r>
      <rPr>
        <sz val="12"/>
        <rFont val="Times New Roman"/>
        <family val="1"/>
        <charset val="204"/>
      </rPr>
      <t xml:space="preserve"> «Муниципальное управление на 2022-2027 гг"</t>
    </r>
  </si>
  <si>
    <r>
      <rPr>
        <i/>
        <sz val="12"/>
        <rFont val="Times New Roman"/>
        <family val="1"/>
        <charset val="204"/>
      </rPr>
      <t xml:space="preserve"> Программа </t>
    </r>
    <r>
      <rPr>
        <sz val="12"/>
        <rFont val="Times New Roman"/>
        <family val="1"/>
        <charset val="204"/>
      </rPr>
      <t>"Обеспечение доступным и комфортным жильем, коммунальными и транспотрными услугами население сельского поселения на 2022-2027гг"</t>
    </r>
  </si>
  <si>
    <r>
      <rPr>
        <i/>
        <sz val="12"/>
        <rFont val="Times New Roman"/>
        <family val="1"/>
        <charset val="204"/>
      </rPr>
      <t>Подпрограмма</t>
    </r>
    <r>
      <rPr>
        <sz val="12"/>
        <rFont val="Times New Roman"/>
        <family val="1"/>
        <charset val="204"/>
      </rPr>
      <t xml:space="preserve"> "Развитие культуры, спорта и массового отдыха населения Нижнетуровского сельского 
поселения» на 2022-2027 годы" </t>
    </r>
  </si>
  <si>
    <r>
      <rPr>
        <b/>
        <i/>
        <sz val="12"/>
        <rFont val="Times New Roman"/>
        <family val="1"/>
        <charset val="204"/>
      </rPr>
      <t>Муниципальная программа</t>
    </r>
    <r>
      <rPr>
        <b/>
        <sz val="12"/>
        <rFont val="Times New Roman"/>
        <family val="1"/>
        <charset val="204"/>
      </rPr>
      <t xml:space="preserve"> Нижнетуровского сельского поселения Нижнедевицкого муниципального района Воронежской области "Муниципальное управление на 2022 - 2027 гг"</t>
    </r>
  </si>
  <si>
    <r>
      <rPr>
        <b/>
        <i/>
        <sz val="12"/>
        <rFont val="Times New Roman"/>
        <family val="1"/>
        <charset val="204"/>
      </rPr>
      <t>Муниципальная программа</t>
    </r>
    <r>
      <rPr>
        <b/>
        <sz val="12"/>
        <rFont val="Times New Roman"/>
        <family val="1"/>
        <charset val="204"/>
      </rPr>
      <t xml:space="preserve"> Нижнетуровского сельского поселения Нижнедевицкого муниципального района Воронежской области "Обеспечение доступным и комфортным жильем, коммунальными и транспортными услугами населения Нижнетуровского сельского поселения на 2022 - 2027 гг"</t>
    </r>
  </si>
  <si>
    <r>
      <rPr>
        <b/>
        <i/>
        <sz val="12"/>
        <rFont val="Times New Roman"/>
        <family val="1"/>
        <charset val="204"/>
      </rPr>
      <t>Муниципальная программа</t>
    </r>
    <r>
      <rPr>
        <b/>
        <sz val="12"/>
        <rFont val="Times New Roman"/>
        <family val="1"/>
        <charset val="204"/>
      </rPr>
      <t xml:space="preserve"> Нижнетуровского сельского поселения Нижнедевицкого муниципального района Воронежской области "Развитие культуры, спорта и массового отдыха населения Михневского сельского поселения на 2022-2027 гг"</t>
    </r>
  </si>
  <si>
    <t>0220191290</t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</si>
  <si>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"Реконструкция, капитальный и текущий ремонты автомобильных дорог общего пользования местного значения"  </t>
    </r>
  </si>
  <si>
    <t>02 2 01 91290</t>
  </si>
  <si>
    <t>0220291290</t>
  </si>
  <si>
    <t>0240390000</t>
  </si>
  <si>
    <t>02 4 03 90000</t>
  </si>
  <si>
    <t>02 4 04 S8000</t>
  </si>
  <si>
    <r>
      <rPr>
        <i/>
        <sz val="12"/>
        <rFont val="Times New Roman"/>
        <family val="1"/>
        <charset val="204"/>
      </rPr>
      <t>Мероприятие</t>
    </r>
    <r>
      <rPr>
        <sz val="12"/>
        <rFont val="Times New Roman"/>
        <family val="1"/>
        <charset val="204"/>
      </rPr>
      <t xml:space="preserve"> "Повышение готовности к ликвидации чрезвычайных ситуаций"</t>
    </r>
  </si>
  <si>
    <t>0120220570</t>
  </si>
  <si>
    <t>02404S8000</t>
  </si>
  <si>
    <t>01 2 02 20570</t>
  </si>
  <si>
    <t>02 4 04 78510</t>
  </si>
  <si>
    <t>0240478510</t>
  </si>
  <si>
    <t>01 70190000</t>
  </si>
  <si>
    <t>01 7 01 90000</t>
  </si>
  <si>
    <t>0140192020</t>
  </si>
  <si>
    <t>Функционирование высшего должностного лица субъекта Российской Федерации и муниципального образования</t>
  </si>
  <si>
    <t>01 4  01 92020</t>
  </si>
  <si>
    <t>01 4 01 92020</t>
  </si>
  <si>
    <t xml:space="preserve">Приложение №3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№ 24 от 26.12.2022г. " О внесении изменений в решение Совета народных депутатов № 139 от 24.12.2021г."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</si>
  <si>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4                                                            к  решению Совета народных депутатов № 24 от 26.12.2022</t>
  </si>
  <si>
    <t xml:space="preserve">  Приложение № 2 к Решению № 24 от 26.12.2022г.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</si>
</sst>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13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vertical="top" wrapText="1"/>
    </xf>
    <xf numFmtId="165" fontId="3" fillId="0" borderId="1" xfId="0" applyNumberFormat="1" applyFont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5" fillId="0" borderId="0" xfId="0" applyFont="1"/>
    <xf numFmtId="0" fontId="6" fillId="0" borderId="0" xfId="0" applyFon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Border="1"/>
    <xf numFmtId="2" fontId="3" fillId="2" borderId="1" xfId="0" applyNumberFormat="1" applyFont="1" applyFill="1" applyBorder="1" applyAlignment="1">
      <alignment horizontal="center" wrapText="1" shrinkToFit="1"/>
    </xf>
    <xf numFmtId="0" fontId="3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3" fillId="2" borderId="1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9" fillId="0" borderId="0" xfId="0" applyFont="1"/>
    <xf numFmtId="0" fontId="3" fillId="2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1" xfId="0" applyFont="1" applyFill="1" applyBorder="1" applyAlignment="1"/>
    <xf numFmtId="165" fontId="2" fillId="2" borderId="1" xfId="0" applyNumberFormat="1" applyFont="1" applyFill="1" applyBorder="1" applyAlignment="1">
      <alignment wrapText="1"/>
    </xf>
    <xf numFmtId="0" fontId="2" fillId="0" borderId="1" xfId="0" applyFont="1" applyBorder="1" applyAlignment="1"/>
    <xf numFmtId="0" fontId="3" fillId="0" borderId="1" xfId="0" applyFont="1" applyBorder="1" applyAlignment="1">
      <alignment horizontal="left" wrapText="1"/>
    </xf>
    <xf numFmtId="165" fontId="3" fillId="0" borderId="1" xfId="0" applyNumberFormat="1" applyFont="1" applyBorder="1" applyAlignment="1">
      <alignment horizontal="left" wrapText="1"/>
    </xf>
    <xf numFmtId="165" fontId="3" fillId="0" borderId="1" xfId="0" applyNumberFormat="1" applyFont="1" applyBorder="1" applyAlignment="1"/>
    <xf numFmtId="165" fontId="3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165" fontId="2" fillId="0" borderId="1" xfId="0" applyNumberFormat="1" applyFont="1" applyBorder="1" applyAlignment="1">
      <alignment wrapText="1"/>
    </xf>
    <xf numFmtId="49" fontId="7" fillId="2" borderId="1" xfId="0" applyNumberFormat="1" applyFont="1" applyFill="1" applyBorder="1" applyAlignment="1"/>
    <xf numFmtId="49" fontId="4" fillId="2" borderId="1" xfId="0" applyNumberFormat="1" applyFont="1" applyFill="1" applyBorder="1" applyAlignment="1"/>
    <xf numFmtId="0" fontId="0" fillId="0" borderId="0" xfId="0" applyAlignment="1"/>
    <xf numFmtId="0" fontId="8" fillId="0" borderId="0" xfId="0" applyFont="1" applyAlignment="1"/>
    <xf numFmtId="0" fontId="0" fillId="0" borderId="0" xfId="0" applyFont="1" applyAlignment="1"/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/>
    </xf>
    <xf numFmtId="166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1"/>
  <sheetViews>
    <sheetView zoomScale="90" zoomScaleNormal="90" workbookViewId="0">
      <selection activeCell="F1" sqref="F1:I1"/>
    </sheetView>
  </sheetViews>
  <sheetFormatPr defaultRowHeight="15.75"/>
  <cols>
    <col min="1" max="1" width="42.28515625" style="19" customWidth="1"/>
    <col min="2" max="2" width="7.5703125" style="19" customWidth="1"/>
    <col min="3" max="3" width="5.85546875" style="19" customWidth="1"/>
    <col min="4" max="4" width="6.42578125" style="19" customWidth="1"/>
    <col min="5" max="5" width="14.7109375" style="19" customWidth="1"/>
    <col min="6" max="6" width="7.140625" style="19" customWidth="1"/>
    <col min="7" max="7" width="13.28515625" style="19" customWidth="1"/>
    <col min="8" max="8" width="12.85546875" style="19" customWidth="1"/>
    <col min="9" max="9" width="13.5703125" style="19" customWidth="1"/>
    <col min="10" max="16384" width="9.140625" style="19"/>
  </cols>
  <sheetData>
    <row r="1" spans="1:10" ht="63.75" customHeight="1">
      <c r="A1" s="2"/>
      <c r="B1" s="2"/>
      <c r="C1" s="2"/>
      <c r="D1" s="2"/>
      <c r="E1" s="25"/>
      <c r="F1" s="70" t="s">
        <v>235</v>
      </c>
      <c r="G1" s="68"/>
      <c r="H1" s="68"/>
      <c r="I1" s="68"/>
    </row>
    <row r="2" spans="1:10" ht="45.75" customHeight="1">
      <c r="A2" s="69" t="s">
        <v>182</v>
      </c>
      <c r="B2" s="69"/>
      <c r="C2" s="69"/>
      <c r="D2" s="69"/>
      <c r="E2" s="69"/>
      <c r="F2" s="69"/>
      <c r="G2" s="69"/>
      <c r="H2" s="69"/>
      <c r="I2" s="69"/>
    </row>
    <row r="3" spans="1:10" ht="31.5">
      <c r="A3" s="64" t="s">
        <v>0</v>
      </c>
      <c r="B3" s="64" t="s">
        <v>18</v>
      </c>
      <c r="C3" s="66" t="s">
        <v>14</v>
      </c>
      <c r="D3" s="64" t="s">
        <v>15</v>
      </c>
      <c r="E3" s="64" t="s">
        <v>16</v>
      </c>
      <c r="F3" s="64" t="s">
        <v>17</v>
      </c>
      <c r="G3" s="4" t="s">
        <v>10</v>
      </c>
      <c r="H3" s="4" t="s">
        <v>10</v>
      </c>
      <c r="I3" s="4" t="s">
        <v>10</v>
      </c>
    </row>
    <row r="4" spans="1:10" ht="27.75" customHeight="1">
      <c r="A4" s="65"/>
      <c r="B4" s="65"/>
      <c r="C4" s="67"/>
      <c r="D4" s="65"/>
      <c r="E4" s="65"/>
      <c r="F4" s="65"/>
      <c r="G4" s="4" t="s">
        <v>128</v>
      </c>
      <c r="H4" s="4" t="s">
        <v>175</v>
      </c>
      <c r="I4" s="4" t="s">
        <v>183</v>
      </c>
    </row>
    <row r="5" spans="1:10" ht="19.5" customHeight="1">
      <c r="A5" s="37" t="s">
        <v>1</v>
      </c>
      <c r="B5" s="3"/>
      <c r="C5" s="37"/>
      <c r="D5" s="37"/>
      <c r="E5" s="37"/>
      <c r="F5" s="37"/>
      <c r="G5" s="11">
        <f>SUM(G6)</f>
        <v>15357.142</v>
      </c>
      <c r="H5" s="11">
        <f>SUM(H6)</f>
        <v>6856.2039999999997</v>
      </c>
      <c r="I5" s="11">
        <f>SUM(I6)</f>
        <v>6951.503999999999</v>
      </c>
      <c r="J5" s="20"/>
    </row>
    <row r="6" spans="1:10" ht="21" customHeight="1">
      <c r="A6" s="37" t="s">
        <v>126</v>
      </c>
      <c r="B6" s="3">
        <v>914</v>
      </c>
      <c r="C6" s="37"/>
      <c r="D6" s="37"/>
      <c r="E6" s="37"/>
      <c r="F6" s="37"/>
      <c r="G6" s="12">
        <f>SUM(G7+G33+G40+G48+G68+G105+G116+G122)</f>
        <v>15357.142</v>
      </c>
      <c r="H6" s="12">
        <f>SUM(H7+H33+H40+H48+H68+H105+H116+H122+H128)</f>
        <v>6856.2039999999997</v>
      </c>
      <c r="I6" s="12">
        <f>SUM(I7+I33+I40+I48+I68+I105+I116+I122+I128)</f>
        <v>6951.503999999999</v>
      </c>
    </row>
    <row r="7" spans="1:10" ht="18" customHeight="1">
      <c r="A7" s="5" t="s">
        <v>25</v>
      </c>
      <c r="B7" s="4">
        <v>914</v>
      </c>
      <c r="C7" s="9" t="s">
        <v>4</v>
      </c>
      <c r="D7" s="1"/>
      <c r="E7" s="1"/>
      <c r="F7" s="1"/>
      <c r="G7" s="12">
        <f>SUM(G13+G28+G22+G25+G8)</f>
        <v>3294.7809999999999</v>
      </c>
      <c r="H7" s="12">
        <f>SUM(H13+H28+H22+H25+H8)</f>
        <v>1985.125</v>
      </c>
      <c r="I7" s="12">
        <f>SUM(I13+I28+I22+I25+I8)</f>
        <v>1990.175</v>
      </c>
    </row>
    <row r="8" spans="1:10" ht="60.6" customHeight="1">
      <c r="A8" s="6" t="s">
        <v>230</v>
      </c>
      <c r="B8" s="7">
        <v>914</v>
      </c>
      <c r="C8" s="1" t="s">
        <v>4</v>
      </c>
      <c r="D8" s="1" t="s">
        <v>6</v>
      </c>
      <c r="E8" s="1"/>
      <c r="F8" s="1"/>
      <c r="G8" s="13">
        <f t="shared" ref="G8:I11" si="0">G9</f>
        <v>91.682000000000002</v>
      </c>
      <c r="H8" s="13">
        <f t="shared" si="0"/>
        <v>0</v>
      </c>
      <c r="I8" s="13">
        <f t="shared" si="0"/>
        <v>0</v>
      </c>
    </row>
    <row r="9" spans="1:10" ht="31.9" customHeight="1">
      <c r="A9" s="6" t="s">
        <v>200</v>
      </c>
      <c r="B9" s="7">
        <v>914</v>
      </c>
      <c r="C9" s="1" t="s">
        <v>4</v>
      </c>
      <c r="D9" s="1" t="s">
        <v>6</v>
      </c>
      <c r="E9" s="1" t="s">
        <v>4</v>
      </c>
      <c r="F9" s="1"/>
      <c r="G9" s="13">
        <f t="shared" si="0"/>
        <v>91.682000000000002</v>
      </c>
      <c r="H9" s="13">
        <f t="shared" si="0"/>
        <v>0</v>
      </c>
      <c r="I9" s="13">
        <f t="shared" si="0"/>
        <v>0</v>
      </c>
    </row>
    <row r="10" spans="1:10" ht="46.5" customHeight="1">
      <c r="A10" s="6" t="s">
        <v>135</v>
      </c>
      <c r="B10" s="7">
        <v>914</v>
      </c>
      <c r="C10" s="1" t="s">
        <v>4</v>
      </c>
      <c r="D10" s="1" t="s">
        <v>6</v>
      </c>
      <c r="E10" s="1" t="s">
        <v>43</v>
      </c>
      <c r="F10" s="1"/>
      <c r="G10" s="13">
        <f t="shared" si="0"/>
        <v>91.682000000000002</v>
      </c>
      <c r="H10" s="13">
        <f t="shared" si="0"/>
        <v>0</v>
      </c>
      <c r="I10" s="13">
        <f t="shared" si="0"/>
        <v>0</v>
      </c>
    </row>
    <row r="11" spans="1:10" ht="46.9" customHeight="1">
      <c r="A11" s="6" t="s">
        <v>136</v>
      </c>
      <c r="B11" s="7">
        <v>914</v>
      </c>
      <c r="C11" s="1" t="s">
        <v>4</v>
      </c>
      <c r="D11" s="1" t="s">
        <v>6</v>
      </c>
      <c r="E11" s="1" t="s">
        <v>229</v>
      </c>
      <c r="F11" s="1"/>
      <c r="G11" s="13">
        <f t="shared" si="0"/>
        <v>91.682000000000002</v>
      </c>
      <c r="H11" s="13">
        <f t="shared" si="0"/>
        <v>0</v>
      </c>
      <c r="I11" s="13">
        <f t="shared" si="0"/>
        <v>0</v>
      </c>
    </row>
    <row r="12" spans="1:10" ht="91.9" customHeight="1">
      <c r="A12" s="6" t="s">
        <v>29</v>
      </c>
      <c r="B12" s="7">
        <v>914</v>
      </c>
      <c r="C12" s="1" t="s">
        <v>4</v>
      </c>
      <c r="D12" s="1" t="s">
        <v>6</v>
      </c>
      <c r="E12" s="1" t="s">
        <v>229</v>
      </c>
      <c r="F12" s="1" t="s">
        <v>21</v>
      </c>
      <c r="G12" s="13">
        <v>91.682000000000002</v>
      </c>
      <c r="H12" s="13">
        <v>0</v>
      </c>
      <c r="I12" s="13">
        <v>0</v>
      </c>
    </row>
    <row r="13" spans="1:10" ht="60.6" customHeight="1">
      <c r="A13" s="6" t="s">
        <v>20</v>
      </c>
      <c r="B13" s="7">
        <v>914</v>
      </c>
      <c r="C13" s="1" t="s">
        <v>4</v>
      </c>
      <c r="D13" s="1" t="s">
        <v>5</v>
      </c>
      <c r="E13" s="1"/>
      <c r="F13" s="1"/>
      <c r="G13" s="13">
        <f t="shared" ref="G13:I14" si="1">G14</f>
        <v>2260.9520000000002</v>
      </c>
      <c r="H13" s="13">
        <f t="shared" si="1"/>
        <v>1984.125</v>
      </c>
      <c r="I13" s="13">
        <f t="shared" si="1"/>
        <v>1989.175</v>
      </c>
    </row>
    <row r="14" spans="1:10" ht="31.9" customHeight="1">
      <c r="A14" s="6" t="s">
        <v>200</v>
      </c>
      <c r="B14" s="7">
        <v>914</v>
      </c>
      <c r="C14" s="1" t="s">
        <v>4</v>
      </c>
      <c r="D14" s="1" t="s">
        <v>5</v>
      </c>
      <c r="E14" s="1" t="s">
        <v>4</v>
      </c>
      <c r="F14" s="1"/>
      <c r="G14" s="13">
        <f>G15</f>
        <v>2260.9520000000002</v>
      </c>
      <c r="H14" s="13">
        <f t="shared" si="1"/>
        <v>1984.125</v>
      </c>
      <c r="I14" s="13">
        <f t="shared" si="1"/>
        <v>1989.175</v>
      </c>
    </row>
    <row r="15" spans="1:10" ht="46.5" customHeight="1">
      <c r="A15" s="6" t="s">
        <v>135</v>
      </c>
      <c r="B15" s="7">
        <v>914</v>
      </c>
      <c r="C15" s="1" t="s">
        <v>4</v>
      </c>
      <c r="D15" s="1" t="s">
        <v>5</v>
      </c>
      <c r="E15" s="1" t="s">
        <v>43</v>
      </c>
      <c r="F15" s="1"/>
      <c r="G15" s="13">
        <f>G16+G20</f>
        <v>2260.9520000000002</v>
      </c>
      <c r="H15" s="13">
        <f>H16+H20</f>
        <v>1984.125</v>
      </c>
      <c r="I15" s="13">
        <f>I16+I20</f>
        <v>1989.175</v>
      </c>
    </row>
    <row r="16" spans="1:10" ht="46.9" customHeight="1">
      <c r="A16" s="6" t="s">
        <v>136</v>
      </c>
      <c r="B16" s="7">
        <v>914</v>
      </c>
      <c r="C16" s="1" t="s">
        <v>4</v>
      </c>
      <c r="D16" s="1" t="s">
        <v>5</v>
      </c>
      <c r="E16" s="1" t="s">
        <v>53</v>
      </c>
      <c r="F16" s="1"/>
      <c r="G16" s="13">
        <f>G17+G18+G19</f>
        <v>1944.952</v>
      </c>
      <c r="H16" s="13">
        <f>H17+H18+H19</f>
        <v>1668.125</v>
      </c>
      <c r="I16" s="13">
        <f>I17+I18+I19</f>
        <v>1673.175</v>
      </c>
    </row>
    <row r="17" spans="1:15" ht="91.9" customHeight="1">
      <c r="A17" s="6" t="s">
        <v>29</v>
      </c>
      <c r="B17" s="7">
        <v>914</v>
      </c>
      <c r="C17" s="1" t="s">
        <v>4</v>
      </c>
      <c r="D17" s="1" t="s">
        <v>5</v>
      </c>
      <c r="E17" s="1" t="s">
        <v>53</v>
      </c>
      <c r="F17" s="1" t="s">
        <v>21</v>
      </c>
      <c r="G17" s="13">
        <v>1128.373</v>
      </c>
      <c r="H17" s="13">
        <v>1253.05</v>
      </c>
      <c r="I17" s="13">
        <v>1259.75</v>
      </c>
    </row>
    <row r="18" spans="1:15" ht="31.15" customHeight="1">
      <c r="A18" s="6" t="s">
        <v>30</v>
      </c>
      <c r="B18" s="7">
        <v>914</v>
      </c>
      <c r="C18" s="1" t="s">
        <v>4</v>
      </c>
      <c r="D18" s="1" t="s">
        <v>5</v>
      </c>
      <c r="E18" s="1" t="s">
        <v>53</v>
      </c>
      <c r="F18" s="1" t="s">
        <v>22</v>
      </c>
      <c r="G18" s="13">
        <v>815.52</v>
      </c>
      <c r="H18" s="13">
        <v>412.875</v>
      </c>
      <c r="I18" s="13">
        <v>411.22500000000002</v>
      </c>
    </row>
    <row r="19" spans="1:15" ht="21" customHeight="1">
      <c r="A19" s="6" t="s">
        <v>23</v>
      </c>
      <c r="B19" s="7">
        <v>914</v>
      </c>
      <c r="C19" s="1" t="s">
        <v>4</v>
      </c>
      <c r="D19" s="1" t="s">
        <v>5</v>
      </c>
      <c r="E19" s="1" t="s">
        <v>53</v>
      </c>
      <c r="F19" s="1" t="s">
        <v>24</v>
      </c>
      <c r="G19" s="13">
        <v>1.0589999999999999</v>
      </c>
      <c r="H19" s="13">
        <v>2.2000000000000002</v>
      </c>
      <c r="I19" s="13">
        <v>2.2000000000000002</v>
      </c>
      <c r="O19" s="10"/>
    </row>
    <row r="20" spans="1:15" ht="60.6" customHeight="1">
      <c r="A20" s="6" t="s">
        <v>165</v>
      </c>
      <c r="B20" s="7">
        <v>914</v>
      </c>
      <c r="C20" s="1" t="s">
        <v>4</v>
      </c>
      <c r="D20" s="1" t="s">
        <v>5</v>
      </c>
      <c r="E20" s="1" t="s">
        <v>55</v>
      </c>
      <c r="F20" s="1"/>
      <c r="G20" s="13">
        <f>G21</f>
        <v>316</v>
      </c>
      <c r="H20" s="13">
        <f>H21</f>
        <v>316</v>
      </c>
      <c r="I20" s="13">
        <f>I21</f>
        <v>316</v>
      </c>
      <c r="O20" s="10"/>
    </row>
    <row r="21" spans="1:15" ht="25.9" customHeight="1">
      <c r="A21" s="6" t="s">
        <v>23</v>
      </c>
      <c r="B21" s="7">
        <v>914</v>
      </c>
      <c r="C21" s="1" t="s">
        <v>4</v>
      </c>
      <c r="D21" s="1" t="s">
        <v>5</v>
      </c>
      <c r="E21" s="1" t="s">
        <v>55</v>
      </c>
      <c r="F21" s="1" t="s">
        <v>40</v>
      </c>
      <c r="G21" s="13">
        <v>316</v>
      </c>
      <c r="H21" s="13">
        <v>316</v>
      </c>
      <c r="I21" s="13">
        <v>316</v>
      </c>
    </row>
    <row r="22" spans="1:15" ht="19.5" customHeight="1">
      <c r="A22" s="6" t="s">
        <v>26</v>
      </c>
      <c r="B22" s="7">
        <v>914</v>
      </c>
      <c r="C22" s="1" t="s">
        <v>4</v>
      </c>
      <c r="D22" s="1" t="s">
        <v>9</v>
      </c>
      <c r="E22" s="1"/>
      <c r="F22" s="1"/>
      <c r="G22" s="13">
        <f t="shared" ref="G22:I23" si="2">G23</f>
        <v>0</v>
      </c>
      <c r="H22" s="13">
        <f t="shared" si="2"/>
        <v>1</v>
      </c>
      <c r="I22" s="13">
        <f t="shared" si="2"/>
        <v>1</v>
      </c>
    </row>
    <row r="23" spans="1:15" ht="32.450000000000003" customHeight="1">
      <c r="A23" s="6" t="s">
        <v>137</v>
      </c>
      <c r="B23" s="7">
        <v>914</v>
      </c>
      <c r="C23" s="1" t="s">
        <v>4</v>
      </c>
      <c r="D23" s="1" t="s">
        <v>9</v>
      </c>
      <c r="E23" s="1" t="s">
        <v>56</v>
      </c>
      <c r="F23" s="1"/>
      <c r="G23" s="13">
        <f t="shared" si="2"/>
        <v>0</v>
      </c>
      <c r="H23" s="13">
        <f t="shared" si="2"/>
        <v>1</v>
      </c>
      <c r="I23" s="13">
        <f t="shared" si="2"/>
        <v>1</v>
      </c>
    </row>
    <row r="24" spans="1:15" ht="22.5" customHeight="1">
      <c r="A24" s="6" t="s">
        <v>23</v>
      </c>
      <c r="B24" s="7">
        <v>914</v>
      </c>
      <c r="C24" s="1" t="s">
        <v>4</v>
      </c>
      <c r="D24" s="1" t="s">
        <v>9</v>
      </c>
      <c r="E24" s="1" t="s">
        <v>56</v>
      </c>
      <c r="F24" s="1" t="s">
        <v>24</v>
      </c>
      <c r="G24" s="13">
        <v>0</v>
      </c>
      <c r="H24" s="13">
        <v>1</v>
      </c>
      <c r="I24" s="13">
        <v>1</v>
      </c>
    </row>
    <row r="25" spans="1:15" ht="19.5" customHeight="1">
      <c r="A25" s="6" t="s">
        <v>185</v>
      </c>
      <c r="B25" s="7">
        <v>914</v>
      </c>
      <c r="C25" s="1" t="s">
        <v>4</v>
      </c>
      <c r="D25" s="1" t="s">
        <v>19</v>
      </c>
      <c r="E25" s="1"/>
      <c r="F25" s="1"/>
      <c r="G25" s="13">
        <f t="shared" ref="G25:I26" si="3">G26</f>
        <v>848</v>
      </c>
      <c r="H25" s="13">
        <f t="shared" si="3"/>
        <v>0</v>
      </c>
      <c r="I25" s="13">
        <f t="shared" si="3"/>
        <v>0</v>
      </c>
    </row>
    <row r="26" spans="1:15" ht="67.150000000000006" customHeight="1">
      <c r="A26" s="6" t="s">
        <v>165</v>
      </c>
      <c r="B26" s="7">
        <v>914</v>
      </c>
      <c r="C26" s="1" t="s">
        <v>4</v>
      </c>
      <c r="D26" s="1" t="s">
        <v>19</v>
      </c>
      <c r="E26" s="1" t="s">
        <v>199</v>
      </c>
      <c r="F26" s="1"/>
      <c r="G26" s="13">
        <f t="shared" si="3"/>
        <v>848</v>
      </c>
      <c r="H26" s="13">
        <f t="shared" si="3"/>
        <v>0</v>
      </c>
      <c r="I26" s="13">
        <f t="shared" si="3"/>
        <v>0</v>
      </c>
    </row>
    <row r="27" spans="1:15" ht="28.9" customHeight="1">
      <c r="A27" s="6" t="s">
        <v>119</v>
      </c>
      <c r="B27" s="7">
        <v>914</v>
      </c>
      <c r="C27" s="1" t="s">
        <v>4</v>
      </c>
      <c r="D27" s="1" t="s">
        <v>19</v>
      </c>
      <c r="E27" s="1" t="s">
        <v>199</v>
      </c>
      <c r="F27" s="1" t="s">
        <v>22</v>
      </c>
      <c r="G27" s="13">
        <v>848</v>
      </c>
      <c r="H27" s="13">
        <v>0</v>
      </c>
      <c r="I27" s="13">
        <v>0</v>
      </c>
    </row>
    <row r="28" spans="1:15" ht="32.25" customHeight="1">
      <c r="A28" s="6" t="s">
        <v>118</v>
      </c>
      <c r="B28" s="7">
        <v>914</v>
      </c>
      <c r="C28" s="1" t="s">
        <v>4</v>
      </c>
      <c r="D28" s="1" t="s">
        <v>120</v>
      </c>
      <c r="E28" s="1"/>
      <c r="F28" s="1"/>
      <c r="G28" s="13">
        <f t="shared" ref="G28:I31" si="4">G29</f>
        <v>94.147000000000006</v>
      </c>
      <c r="H28" s="13">
        <f t="shared" si="4"/>
        <v>0</v>
      </c>
      <c r="I28" s="13">
        <f t="shared" si="4"/>
        <v>0</v>
      </c>
    </row>
    <row r="29" spans="1:15" ht="34.15" customHeight="1">
      <c r="A29" s="6" t="s">
        <v>200</v>
      </c>
      <c r="B29" s="7">
        <v>914</v>
      </c>
      <c r="C29" s="1" t="s">
        <v>4</v>
      </c>
      <c r="D29" s="1" t="s">
        <v>120</v>
      </c>
      <c r="E29" s="1" t="s">
        <v>4</v>
      </c>
      <c r="F29" s="1"/>
      <c r="G29" s="13">
        <f t="shared" si="4"/>
        <v>94.147000000000006</v>
      </c>
      <c r="H29" s="13">
        <f t="shared" si="4"/>
        <v>0</v>
      </c>
      <c r="I29" s="13">
        <f t="shared" si="4"/>
        <v>0</v>
      </c>
    </row>
    <row r="30" spans="1:15" ht="30.6" customHeight="1">
      <c r="A30" s="6" t="s">
        <v>138</v>
      </c>
      <c r="B30" s="7">
        <v>914</v>
      </c>
      <c r="C30" s="1" t="s">
        <v>4</v>
      </c>
      <c r="D30" s="1" t="s">
        <v>120</v>
      </c>
      <c r="E30" s="1" t="s">
        <v>121</v>
      </c>
      <c r="F30" s="1"/>
      <c r="G30" s="13">
        <f t="shared" si="4"/>
        <v>94.147000000000006</v>
      </c>
      <c r="H30" s="13">
        <f t="shared" si="4"/>
        <v>0</v>
      </c>
      <c r="I30" s="13">
        <f t="shared" si="4"/>
        <v>0</v>
      </c>
    </row>
    <row r="31" spans="1:15" ht="35.25" customHeight="1">
      <c r="A31" s="6" t="s">
        <v>139</v>
      </c>
      <c r="B31" s="7">
        <v>914</v>
      </c>
      <c r="C31" s="1" t="s">
        <v>4</v>
      </c>
      <c r="D31" s="1" t="s">
        <v>120</v>
      </c>
      <c r="E31" s="1" t="s">
        <v>227</v>
      </c>
      <c r="F31" s="1"/>
      <c r="G31" s="13">
        <f t="shared" si="4"/>
        <v>94.147000000000006</v>
      </c>
      <c r="H31" s="13">
        <f t="shared" si="4"/>
        <v>0</v>
      </c>
      <c r="I31" s="13">
        <f t="shared" si="4"/>
        <v>0</v>
      </c>
    </row>
    <row r="32" spans="1:15" ht="28.15" customHeight="1">
      <c r="A32" s="6" t="s">
        <v>119</v>
      </c>
      <c r="B32" s="7">
        <v>914</v>
      </c>
      <c r="C32" s="1" t="s">
        <v>4</v>
      </c>
      <c r="D32" s="1" t="s">
        <v>120</v>
      </c>
      <c r="E32" s="1" t="s">
        <v>227</v>
      </c>
      <c r="F32" s="1" t="s">
        <v>24</v>
      </c>
      <c r="G32" s="13">
        <v>94.147000000000006</v>
      </c>
      <c r="H32" s="13">
        <v>0</v>
      </c>
      <c r="I32" s="13">
        <v>0</v>
      </c>
    </row>
    <row r="33" spans="1:9" ht="25.9" customHeight="1">
      <c r="A33" s="5" t="s">
        <v>2</v>
      </c>
      <c r="B33" s="4">
        <v>914</v>
      </c>
      <c r="C33" s="9" t="s">
        <v>6</v>
      </c>
      <c r="D33" s="1"/>
      <c r="E33" s="1"/>
      <c r="F33" s="1"/>
      <c r="G33" s="12">
        <f t="shared" ref="G33:I36" si="5">G34</f>
        <v>99</v>
      </c>
      <c r="H33" s="12">
        <f t="shared" si="5"/>
        <v>96.6</v>
      </c>
      <c r="I33" s="12">
        <f t="shared" si="5"/>
        <v>99.9</v>
      </c>
    </row>
    <row r="34" spans="1:9" ht="34.5" customHeight="1">
      <c r="A34" s="6" t="s">
        <v>27</v>
      </c>
      <c r="B34" s="7">
        <v>914</v>
      </c>
      <c r="C34" s="1" t="s">
        <v>6</v>
      </c>
      <c r="D34" s="1" t="s">
        <v>7</v>
      </c>
      <c r="E34" s="1"/>
      <c r="F34" s="1"/>
      <c r="G34" s="13">
        <f t="shared" si="5"/>
        <v>99</v>
      </c>
      <c r="H34" s="13">
        <f t="shared" si="5"/>
        <v>96.6</v>
      </c>
      <c r="I34" s="13">
        <f t="shared" si="5"/>
        <v>99.9</v>
      </c>
    </row>
    <row r="35" spans="1:9" ht="32.450000000000003" customHeight="1">
      <c r="A35" s="6" t="s">
        <v>200</v>
      </c>
      <c r="B35" s="7">
        <v>914</v>
      </c>
      <c r="C35" s="1" t="s">
        <v>6</v>
      </c>
      <c r="D35" s="1" t="s">
        <v>7</v>
      </c>
      <c r="E35" s="1" t="s">
        <v>4</v>
      </c>
      <c r="F35" s="1"/>
      <c r="G35" s="13">
        <f t="shared" si="5"/>
        <v>99</v>
      </c>
      <c r="H35" s="13">
        <f t="shared" si="5"/>
        <v>96.6</v>
      </c>
      <c r="I35" s="13">
        <f t="shared" si="5"/>
        <v>99.9</v>
      </c>
    </row>
    <row r="36" spans="1:9" ht="49.9" customHeight="1">
      <c r="A36" s="6" t="s">
        <v>140</v>
      </c>
      <c r="B36" s="7">
        <v>914</v>
      </c>
      <c r="C36" s="1" t="s">
        <v>6</v>
      </c>
      <c r="D36" s="1" t="s">
        <v>7</v>
      </c>
      <c r="E36" s="1" t="s">
        <v>44</v>
      </c>
      <c r="F36" s="1"/>
      <c r="G36" s="13">
        <f t="shared" si="5"/>
        <v>99</v>
      </c>
      <c r="H36" s="13">
        <f t="shared" si="5"/>
        <v>96.6</v>
      </c>
      <c r="I36" s="13">
        <f t="shared" si="5"/>
        <v>99.9</v>
      </c>
    </row>
    <row r="37" spans="1:9" ht="64.900000000000006" customHeight="1">
      <c r="A37" s="6" t="s">
        <v>141</v>
      </c>
      <c r="B37" s="7">
        <v>914</v>
      </c>
      <c r="C37" s="1" t="s">
        <v>6</v>
      </c>
      <c r="D37" s="1" t="s">
        <v>7</v>
      </c>
      <c r="E37" s="1" t="s">
        <v>54</v>
      </c>
      <c r="F37" s="1"/>
      <c r="G37" s="13">
        <f>SUM(G38+G39)</f>
        <v>99</v>
      </c>
      <c r="H37" s="13">
        <f>SUM(H38+H39)</f>
        <v>96.6</v>
      </c>
      <c r="I37" s="13">
        <f>SUM(I38+I39)</f>
        <v>99.9</v>
      </c>
    </row>
    <row r="38" spans="1:9" ht="94.15" customHeight="1">
      <c r="A38" s="6" t="s">
        <v>29</v>
      </c>
      <c r="B38" s="7">
        <v>914</v>
      </c>
      <c r="C38" s="1" t="s">
        <v>6</v>
      </c>
      <c r="D38" s="1" t="s">
        <v>7</v>
      </c>
      <c r="E38" s="1" t="s">
        <v>54</v>
      </c>
      <c r="F38" s="1" t="s">
        <v>21</v>
      </c>
      <c r="G38" s="13">
        <v>91.903999999999996</v>
      </c>
      <c r="H38" s="13">
        <v>88.203999999999994</v>
      </c>
      <c r="I38" s="13">
        <v>91.504000000000005</v>
      </c>
    </row>
    <row r="39" spans="1:9" ht="35.25" customHeight="1">
      <c r="A39" s="6" t="s">
        <v>30</v>
      </c>
      <c r="B39" s="7">
        <v>914</v>
      </c>
      <c r="C39" s="1" t="s">
        <v>6</v>
      </c>
      <c r="D39" s="1" t="s">
        <v>7</v>
      </c>
      <c r="E39" s="1" t="s">
        <v>54</v>
      </c>
      <c r="F39" s="1" t="s">
        <v>22</v>
      </c>
      <c r="G39" s="13">
        <v>7.0960000000000001</v>
      </c>
      <c r="H39" s="13">
        <v>8.3960000000000008</v>
      </c>
      <c r="I39" s="13">
        <v>8.3960000000000008</v>
      </c>
    </row>
    <row r="40" spans="1:9" ht="22.5" customHeight="1">
      <c r="A40" s="5" t="s">
        <v>45</v>
      </c>
      <c r="B40" s="4">
        <v>914</v>
      </c>
      <c r="C40" s="9" t="s">
        <v>7</v>
      </c>
      <c r="D40" s="1"/>
      <c r="E40" s="1"/>
      <c r="F40" s="1"/>
      <c r="G40" s="12">
        <f>G41</f>
        <v>5.5</v>
      </c>
      <c r="H40" s="12">
        <f>H41</f>
        <v>1</v>
      </c>
      <c r="I40" s="12">
        <f>I41</f>
        <v>1</v>
      </c>
    </row>
    <row r="41" spans="1:9" customFormat="1" ht="61.15" customHeight="1">
      <c r="A41" s="6" t="s">
        <v>178</v>
      </c>
      <c r="B41" s="53">
        <v>914</v>
      </c>
      <c r="C41" s="54" t="s">
        <v>7</v>
      </c>
      <c r="D41" s="54" t="s">
        <v>33</v>
      </c>
      <c r="E41" s="54"/>
      <c r="F41" s="54"/>
      <c r="G41" s="55">
        <f t="shared" ref="G41:I44" si="6">G42</f>
        <v>5.5</v>
      </c>
      <c r="H41" s="55">
        <f t="shared" si="6"/>
        <v>1</v>
      </c>
      <c r="I41" s="55">
        <f t="shared" si="6"/>
        <v>1</v>
      </c>
    </row>
    <row r="42" spans="1:9" customFormat="1" ht="32.450000000000003" customHeight="1">
      <c r="A42" s="22" t="s">
        <v>201</v>
      </c>
      <c r="B42" s="53">
        <v>914</v>
      </c>
      <c r="C42" s="54" t="s">
        <v>7</v>
      </c>
      <c r="D42" s="54" t="s">
        <v>33</v>
      </c>
      <c r="E42" s="1" t="s">
        <v>4</v>
      </c>
      <c r="F42" s="54"/>
      <c r="G42" s="55">
        <f t="shared" si="6"/>
        <v>5.5</v>
      </c>
      <c r="H42" s="55">
        <f t="shared" si="6"/>
        <v>1</v>
      </c>
      <c r="I42" s="55">
        <f t="shared" si="6"/>
        <v>1</v>
      </c>
    </row>
    <row r="43" spans="1:9" customFormat="1" ht="51" customHeight="1">
      <c r="A43" s="56" t="s">
        <v>179</v>
      </c>
      <c r="B43" s="53">
        <v>914</v>
      </c>
      <c r="C43" s="54" t="s">
        <v>7</v>
      </c>
      <c r="D43" s="54" t="s">
        <v>33</v>
      </c>
      <c r="E43" s="1" t="s">
        <v>46</v>
      </c>
      <c r="F43" s="54"/>
      <c r="G43" s="55">
        <f>G44+G46</f>
        <v>5.5</v>
      </c>
      <c r="H43" s="55">
        <f>H44+H46</f>
        <v>1</v>
      </c>
      <c r="I43" s="55">
        <f>I44+I46</f>
        <v>1</v>
      </c>
    </row>
    <row r="44" spans="1:9" customFormat="1" ht="35.450000000000003" customHeight="1">
      <c r="A44" s="6" t="s">
        <v>221</v>
      </c>
      <c r="B44" s="53">
        <v>914</v>
      </c>
      <c r="C44" s="54" t="s">
        <v>7</v>
      </c>
      <c r="D44" s="54" t="s">
        <v>33</v>
      </c>
      <c r="E44" s="1" t="s">
        <v>222</v>
      </c>
      <c r="F44" s="54"/>
      <c r="G44" s="55">
        <f t="shared" si="6"/>
        <v>5.5</v>
      </c>
      <c r="H44" s="55">
        <f t="shared" si="6"/>
        <v>0</v>
      </c>
      <c r="I44" s="55">
        <f t="shared" si="6"/>
        <v>0</v>
      </c>
    </row>
    <row r="45" spans="1:9" customFormat="1" ht="33" customHeight="1">
      <c r="A45" s="56" t="s">
        <v>180</v>
      </c>
      <c r="B45" s="53">
        <v>914</v>
      </c>
      <c r="C45" s="54" t="s">
        <v>7</v>
      </c>
      <c r="D45" s="54" t="s">
        <v>33</v>
      </c>
      <c r="E45" s="1" t="s">
        <v>222</v>
      </c>
      <c r="F45" s="54" t="s">
        <v>22</v>
      </c>
      <c r="G45" s="55">
        <v>5.5</v>
      </c>
      <c r="H45" s="55">
        <v>0</v>
      </c>
      <c r="I45" s="55">
        <v>0</v>
      </c>
    </row>
    <row r="46" spans="1:9" customFormat="1" ht="47.45" customHeight="1">
      <c r="A46" s="6" t="s">
        <v>142</v>
      </c>
      <c r="B46" s="53">
        <v>914</v>
      </c>
      <c r="C46" s="54" t="s">
        <v>7</v>
      </c>
      <c r="D46" s="54" t="s">
        <v>33</v>
      </c>
      <c r="E46" s="1" t="s">
        <v>57</v>
      </c>
      <c r="F46" s="54"/>
      <c r="G46" s="55">
        <f>G47</f>
        <v>0</v>
      </c>
      <c r="H46" s="55">
        <f>H47</f>
        <v>1</v>
      </c>
      <c r="I46" s="55">
        <f>I47</f>
        <v>1</v>
      </c>
    </row>
    <row r="47" spans="1:9" customFormat="1" ht="33" customHeight="1">
      <c r="A47" s="56" t="s">
        <v>180</v>
      </c>
      <c r="B47" s="53">
        <v>914</v>
      </c>
      <c r="C47" s="54" t="s">
        <v>7</v>
      </c>
      <c r="D47" s="54" t="s">
        <v>33</v>
      </c>
      <c r="E47" s="1" t="s">
        <v>57</v>
      </c>
      <c r="F47" s="54" t="s">
        <v>22</v>
      </c>
      <c r="G47" s="55">
        <v>0</v>
      </c>
      <c r="H47" s="55">
        <v>1</v>
      </c>
      <c r="I47" s="55">
        <v>1</v>
      </c>
    </row>
    <row r="48" spans="1:9" ht="22.5" customHeight="1">
      <c r="A48" s="5" t="s">
        <v>41</v>
      </c>
      <c r="B48" s="4">
        <v>914</v>
      </c>
      <c r="C48" s="9" t="s">
        <v>5</v>
      </c>
      <c r="D48" s="1"/>
      <c r="E48" s="1"/>
      <c r="F48" s="1"/>
      <c r="G48" s="12">
        <f>SUM(G62+G50+G59)</f>
        <v>9257.4160000000011</v>
      </c>
      <c r="H48" s="12">
        <f>SUM(H62+H50+H59)</f>
        <v>4279.6149999999998</v>
      </c>
      <c r="I48" s="12">
        <f>SUM(I62+I50+I59)</f>
        <v>4279.6149999999998</v>
      </c>
    </row>
    <row r="49" spans="1:9" ht="22.5" customHeight="1">
      <c r="A49" s="5" t="s">
        <v>48</v>
      </c>
      <c r="B49" s="7">
        <v>914</v>
      </c>
      <c r="C49" s="1" t="s">
        <v>5</v>
      </c>
      <c r="D49" s="1" t="s">
        <v>42</v>
      </c>
      <c r="E49" s="1"/>
      <c r="F49" s="1"/>
      <c r="G49" s="13">
        <f t="shared" ref="G49:I50" si="7">G50</f>
        <v>9257.4160000000011</v>
      </c>
      <c r="H49" s="13">
        <f t="shared" si="7"/>
        <v>4279.6149999999998</v>
      </c>
      <c r="I49" s="13">
        <f t="shared" si="7"/>
        <v>4279.6149999999998</v>
      </c>
    </row>
    <row r="50" spans="1:9" ht="76.900000000000006" customHeight="1">
      <c r="A50" s="6" t="s">
        <v>202</v>
      </c>
      <c r="B50" s="7">
        <v>914</v>
      </c>
      <c r="C50" s="1" t="s">
        <v>5</v>
      </c>
      <c r="D50" s="1" t="s">
        <v>42</v>
      </c>
      <c r="E50" s="1" t="s">
        <v>6</v>
      </c>
      <c r="F50" s="1"/>
      <c r="G50" s="13">
        <f t="shared" si="7"/>
        <v>9257.4160000000011</v>
      </c>
      <c r="H50" s="13">
        <f t="shared" si="7"/>
        <v>4279.6149999999998</v>
      </c>
      <c r="I50" s="13">
        <f t="shared" si="7"/>
        <v>4279.6149999999998</v>
      </c>
    </row>
    <row r="51" spans="1:9" ht="47.45" customHeight="1">
      <c r="A51" s="6" t="s">
        <v>203</v>
      </c>
      <c r="B51" s="7">
        <v>914</v>
      </c>
      <c r="C51" s="1" t="s">
        <v>5</v>
      </c>
      <c r="D51" s="1" t="s">
        <v>42</v>
      </c>
      <c r="E51" s="1" t="s">
        <v>47</v>
      </c>
      <c r="F51" s="1"/>
      <c r="G51" s="13">
        <f>G52+G56+G54</f>
        <v>9257.4160000000011</v>
      </c>
      <c r="H51" s="13">
        <f>H52+H56+H54</f>
        <v>4279.6149999999998</v>
      </c>
      <c r="I51" s="13">
        <f>I52+I56+I54</f>
        <v>4279.6149999999998</v>
      </c>
    </row>
    <row r="52" spans="1:9" ht="62.45" customHeight="1">
      <c r="A52" s="6" t="s">
        <v>215</v>
      </c>
      <c r="B52" s="7">
        <v>914</v>
      </c>
      <c r="C52" s="1" t="s">
        <v>5</v>
      </c>
      <c r="D52" s="1" t="s">
        <v>42</v>
      </c>
      <c r="E52" s="1" t="s">
        <v>214</v>
      </c>
      <c r="F52" s="1"/>
      <c r="G52" s="13">
        <f>G53</f>
        <v>1300</v>
      </c>
      <c r="H52" s="13">
        <f>H53</f>
        <v>1300</v>
      </c>
      <c r="I52" s="13">
        <f>I53</f>
        <v>1300</v>
      </c>
    </row>
    <row r="53" spans="1:9" ht="40.15" customHeight="1">
      <c r="A53" s="6" t="s">
        <v>30</v>
      </c>
      <c r="B53" s="7">
        <v>914</v>
      </c>
      <c r="C53" s="1" t="s">
        <v>5</v>
      </c>
      <c r="D53" s="1" t="s">
        <v>42</v>
      </c>
      <c r="E53" s="1" t="s">
        <v>214</v>
      </c>
      <c r="F53" s="1" t="s">
        <v>22</v>
      </c>
      <c r="G53" s="13">
        <v>1300</v>
      </c>
      <c r="H53" s="13">
        <v>1300</v>
      </c>
      <c r="I53" s="13">
        <v>1300</v>
      </c>
    </row>
    <row r="54" spans="1:9" ht="46.9" customHeight="1">
      <c r="A54" s="6" t="s">
        <v>152</v>
      </c>
      <c r="B54" s="7">
        <v>914</v>
      </c>
      <c r="C54" s="1" t="s">
        <v>5</v>
      </c>
      <c r="D54" s="1" t="s">
        <v>42</v>
      </c>
      <c r="E54" s="1" t="s">
        <v>217</v>
      </c>
      <c r="F54" s="1"/>
      <c r="G54" s="13">
        <f>G55</f>
        <v>96.727000000000004</v>
      </c>
      <c r="H54" s="13">
        <f>H55</f>
        <v>0</v>
      </c>
      <c r="I54" s="13">
        <f>I55</f>
        <v>0</v>
      </c>
    </row>
    <row r="55" spans="1:9" ht="40.15" customHeight="1">
      <c r="A55" s="6" t="s">
        <v>30</v>
      </c>
      <c r="B55" s="7">
        <v>914</v>
      </c>
      <c r="C55" s="1" t="s">
        <v>5</v>
      </c>
      <c r="D55" s="1" t="s">
        <v>42</v>
      </c>
      <c r="E55" s="1" t="s">
        <v>217</v>
      </c>
      <c r="F55" s="1" t="s">
        <v>22</v>
      </c>
      <c r="G55" s="13">
        <v>96.727000000000004</v>
      </c>
      <c r="H55" s="13">
        <v>0</v>
      </c>
      <c r="I55" s="13">
        <v>0</v>
      </c>
    </row>
    <row r="56" spans="1:9" ht="63.6" customHeight="1">
      <c r="A56" s="6" t="s">
        <v>143</v>
      </c>
      <c r="B56" s="7">
        <v>914</v>
      </c>
      <c r="C56" s="1" t="s">
        <v>5</v>
      </c>
      <c r="D56" s="1" t="s">
        <v>42</v>
      </c>
      <c r="E56" s="1" t="s">
        <v>129</v>
      </c>
      <c r="F56" s="1"/>
      <c r="G56" s="13">
        <f>G57</f>
        <v>7860.6890000000003</v>
      </c>
      <c r="H56" s="13">
        <f>H57</f>
        <v>2979.6149999999998</v>
      </c>
      <c r="I56" s="13">
        <f>I57</f>
        <v>2979.6149999999998</v>
      </c>
    </row>
    <row r="57" spans="1:9" ht="32.450000000000003" customHeight="1">
      <c r="A57" s="6" t="s">
        <v>30</v>
      </c>
      <c r="B57" s="7">
        <v>914</v>
      </c>
      <c r="C57" s="1" t="s">
        <v>5</v>
      </c>
      <c r="D57" s="1" t="s">
        <v>42</v>
      </c>
      <c r="E57" s="1" t="s">
        <v>129</v>
      </c>
      <c r="F57" s="1" t="s">
        <v>22</v>
      </c>
      <c r="G57" s="13">
        <v>7860.6890000000003</v>
      </c>
      <c r="H57" s="13">
        <v>2979.6149999999998</v>
      </c>
      <c r="I57" s="13">
        <v>2979.6149999999998</v>
      </c>
    </row>
    <row r="58" spans="1:9" ht="31.9" customHeight="1">
      <c r="A58" s="6" t="s">
        <v>62</v>
      </c>
      <c r="B58" s="7">
        <v>914</v>
      </c>
      <c r="C58" s="1" t="s">
        <v>5</v>
      </c>
      <c r="D58" s="1" t="s">
        <v>63</v>
      </c>
      <c r="E58" s="1"/>
      <c r="F58" s="1"/>
      <c r="G58" s="13">
        <v>0</v>
      </c>
      <c r="H58" s="13">
        <v>0</v>
      </c>
      <c r="I58" s="13">
        <v>0</v>
      </c>
    </row>
    <row r="59" spans="1:9" ht="45.6" customHeight="1">
      <c r="A59" s="6" t="s">
        <v>144</v>
      </c>
      <c r="B59" s="7">
        <v>914</v>
      </c>
      <c r="C59" s="1" t="s">
        <v>5</v>
      </c>
      <c r="D59" s="1" t="s">
        <v>63</v>
      </c>
      <c r="E59" s="1" t="s">
        <v>71</v>
      </c>
      <c r="F59" s="1"/>
      <c r="G59" s="13">
        <v>0</v>
      </c>
      <c r="H59" s="13">
        <v>0</v>
      </c>
      <c r="I59" s="13">
        <v>0</v>
      </c>
    </row>
    <row r="60" spans="1:9" ht="22.15" customHeight="1">
      <c r="A60" s="6" t="s">
        <v>145</v>
      </c>
      <c r="B60" s="7">
        <v>914</v>
      </c>
      <c r="C60" s="1" t="s">
        <v>5</v>
      </c>
      <c r="D60" s="1" t="s">
        <v>63</v>
      </c>
      <c r="E60" s="1" t="s">
        <v>64</v>
      </c>
      <c r="F60" s="1"/>
      <c r="G60" s="13">
        <v>0</v>
      </c>
      <c r="H60" s="13">
        <v>0</v>
      </c>
      <c r="I60" s="13">
        <v>0</v>
      </c>
    </row>
    <row r="61" spans="1:9" ht="36.75" customHeight="1">
      <c r="A61" s="6" t="s">
        <v>30</v>
      </c>
      <c r="B61" s="7">
        <v>914</v>
      </c>
      <c r="C61" s="1" t="s">
        <v>5</v>
      </c>
      <c r="D61" s="1" t="s">
        <v>63</v>
      </c>
      <c r="E61" s="1" t="s">
        <v>64</v>
      </c>
      <c r="F61" s="1" t="s">
        <v>22</v>
      </c>
      <c r="G61" s="13">
        <v>0</v>
      </c>
      <c r="H61" s="13">
        <v>0</v>
      </c>
      <c r="I61" s="13">
        <v>0</v>
      </c>
    </row>
    <row r="62" spans="1:9" ht="34.9" customHeight="1">
      <c r="A62" s="6" t="s">
        <v>200</v>
      </c>
      <c r="B62" s="7">
        <v>914</v>
      </c>
      <c r="C62" s="1" t="s">
        <v>5</v>
      </c>
      <c r="D62" s="1" t="s">
        <v>63</v>
      </c>
      <c r="E62" s="1" t="s">
        <v>4</v>
      </c>
      <c r="F62" s="1"/>
      <c r="G62" s="13">
        <v>0</v>
      </c>
      <c r="H62" s="13">
        <v>0</v>
      </c>
      <c r="I62" s="13">
        <v>0</v>
      </c>
    </row>
    <row r="63" spans="1:9" ht="47.45" customHeight="1">
      <c r="A63" s="6" t="s">
        <v>146</v>
      </c>
      <c r="B63" s="7">
        <v>914</v>
      </c>
      <c r="C63" s="1" t="s">
        <v>5</v>
      </c>
      <c r="D63" s="1" t="s">
        <v>63</v>
      </c>
      <c r="E63" s="1" t="s">
        <v>70</v>
      </c>
      <c r="F63" s="1"/>
      <c r="G63" s="13">
        <v>0</v>
      </c>
      <c r="H63" s="13">
        <v>0</v>
      </c>
      <c r="I63" s="13">
        <v>0</v>
      </c>
    </row>
    <row r="64" spans="1:9" ht="32.450000000000003" customHeight="1">
      <c r="A64" s="6" t="s">
        <v>147</v>
      </c>
      <c r="B64" s="7">
        <v>914</v>
      </c>
      <c r="C64" s="1" t="s">
        <v>5</v>
      </c>
      <c r="D64" s="1" t="s">
        <v>63</v>
      </c>
      <c r="E64" s="1" t="s">
        <v>74</v>
      </c>
      <c r="F64" s="1"/>
      <c r="G64" s="13">
        <v>0</v>
      </c>
      <c r="H64" s="13">
        <v>0</v>
      </c>
      <c r="I64" s="13">
        <v>0</v>
      </c>
    </row>
    <row r="65" spans="1:9" ht="31.9" customHeight="1">
      <c r="A65" s="6" t="s">
        <v>30</v>
      </c>
      <c r="B65" s="7">
        <v>914</v>
      </c>
      <c r="C65" s="1" t="s">
        <v>5</v>
      </c>
      <c r="D65" s="1" t="s">
        <v>63</v>
      </c>
      <c r="E65" s="1" t="s">
        <v>74</v>
      </c>
      <c r="F65" s="1" t="s">
        <v>22</v>
      </c>
      <c r="G65" s="13">
        <v>0</v>
      </c>
      <c r="H65" s="13">
        <v>0</v>
      </c>
      <c r="I65" s="13">
        <v>0</v>
      </c>
    </row>
    <row r="66" spans="1:9" ht="46.15" customHeight="1">
      <c r="A66" s="6" t="s">
        <v>148</v>
      </c>
      <c r="B66" s="7">
        <v>914</v>
      </c>
      <c r="C66" s="1" t="s">
        <v>5</v>
      </c>
      <c r="D66" s="1" t="s">
        <v>63</v>
      </c>
      <c r="E66" s="1" t="s">
        <v>69</v>
      </c>
      <c r="F66" s="1"/>
      <c r="G66" s="13">
        <v>0</v>
      </c>
      <c r="H66" s="13">
        <v>0</v>
      </c>
      <c r="I66" s="13">
        <v>0</v>
      </c>
    </row>
    <row r="67" spans="1:9" ht="33.6" customHeight="1">
      <c r="A67" s="6" t="s">
        <v>30</v>
      </c>
      <c r="B67" s="7">
        <v>914</v>
      </c>
      <c r="C67" s="1" t="s">
        <v>5</v>
      </c>
      <c r="D67" s="1" t="s">
        <v>63</v>
      </c>
      <c r="E67" s="1" t="s">
        <v>69</v>
      </c>
      <c r="F67" s="1" t="s">
        <v>22</v>
      </c>
      <c r="G67" s="13">
        <v>0</v>
      </c>
      <c r="H67" s="13">
        <v>0</v>
      </c>
      <c r="I67" s="13">
        <v>0</v>
      </c>
    </row>
    <row r="68" spans="1:9" ht="22.5" customHeight="1">
      <c r="A68" s="5" t="s">
        <v>37</v>
      </c>
      <c r="B68" s="4">
        <v>914</v>
      </c>
      <c r="C68" s="9" t="s">
        <v>38</v>
      </c>
      <c r="D68" s="1"/>
      <c r="E68" s="1"/>
      <c r="F68" s="1"/>
      <c r="G68" s="12">
        <f>G79+G69</f>
        <v>2408.739</v>
      </c>
      <c r="H68" s="12">
        <f>H79+H69</f>
        <v>146.239</v>
      </c>
      <c r="I68" s="12">
        <f>I79+I69</f>
        <v>162.964</v>
      </c>
    </row>
    <row r="69" spans="1:9" ht="19.5" customHeight="1">
      <c r="A69" s="56" t="s">
        <v>186</v>
      </c>
      <c r="B69" s="7">
        <v>914</v>
      </c>
      <c r="C69" s="1" t="s">
        <v>38</v>
      </c>
      <c r="D69" s="1" t="s">
        <v>6</v>
      </c>
      <c r="E69" s="9"/>
      <c r="F69" s="9"/>
      <c r="G69" s="55">
        <f t="shared" ref="G69:I71" si="8">G70</f>
        <v>1761.307</v>
      </c>
      <c r="H69" s="55">
        <f t="shared" si="8"/>
        <v>0</v>
      </c>
      <c r="I69" s="55">
        <f t="shared" si="8"/>
        <v>0</v>
      </c>
    </row>
    <row r="70" spans="1:9" ht="65.45" customHeight="1">
      <c r="A70" s="22" t="s">
        <v>204</v>
      </c>
      <c r="B70" s="7">
        <v>914</v>
      </c>
      <c r="C70" s="1" t="s">
        <v>38</v>
      </c>
      <c r="D70" s="1" t="s">
        <v>6</v>
      </c>
      <c r="E70" s="1" t="s">
        <v>6</v>
      </c>
      <c r="F70" s="9"/>
      <c r="G70" s="55">
        <f>G71+G74</f>
        <v>1761.307</v>
      </c>
      <c r="H70" s="55">
        <f>H71+H74</f>
        <v>0</v>
      </c>
      <c r="I70" s="55">
        <f>I71+I74</f>
        <v>0</v>
      </c>
    </row>
    <row r="71" spans="1:9" ht="47.45" customHeight="1">
      <c r="A71" s="56" t="s">
        <v>187</v>
      </c>
      <c r="B71" s="7">
        <v>914</v>
      </c>
      <c r="C71" s="1" t="s">
        <v>38</v>
      </c>
      <c r="D71" s="1" t="s">
        <v>6</v>
      </c>
      <c r="E71" s="1" t="s">
        <v>49</v>
      </c>
      <c r="F71" s="9"/>
      <c r="G71" s="55">
        <f>G72</f>
        <v>0</v>
      </c>
      <c r="H71" s="55">
        <f t="shared" si="8"/>
        <v>0</v>
      </c>
      <c r="I71" s="55">
        <f t="shared" si="8"/>
        <v>0</v>
      </c>
    </row>
    <row r="72" spans="1:9" ht="49.15" customHeight="1">
      <c r="A72" s="56" t="s">
        <v>188</v>
      </c>
      <c r="B72" s="7">
        <v>914</v>
      </c>
      <c r="C72" s="1" t="s">
        <v>38</v>
      </c>
      <c r="D72" s="1" t="s">
        <v>6</v>
      </c>
      <c r="E72" s="1" t="s">
        <v>189</v>
      </c>
      <c r="F72" s="9"/>
      <c r="G72" s="55">
        <f>G73</f>
        <v>0</v>
      </c>
      <c r="H72" s="55">
        <f>H73</f>
        <v>0</v>
      </c>
      <c r="I72" s="55">
        <f>I73</f>
        <v>0</v>
      </c>
    </row>
    <row r="73" spans="1:9" ht="37.5" customHeight="1">
      <c r="A73" s="56" t="s">
        <v>30</v>
      </c>
      <c r="B73" s="7">
        <v>914</v>
      </c>
      <c r="C73" s="1" t="s">
        <v>38</v>
      </c>
      <c r="D73" s="1" t="s">
        <v>6</v>
      </c>
      <c r="E73" s="1" t="s">
        <v>189</v>
      </c>
      <c r="F73" s="1" t="s">
        <v>22</v>
      </c>
      <c r="G73" s="55">
        <v>0</v>
      </c>
      <c r="H73" s="55">
        <v>0</v>
      </c>
      <c r="I73" s="55">
        <v>0</v>
      </c>
    </row>
    <row r="74" spans="1:9" ht="36" customHeight="1">
      <c r="A74" s="6" t="s">
        <v>153</v>
      </c>
      <c r="B74" s="7">
        <v>914</v>
      </c>
      <c r="C74" s="1" t="s">
        <v>38</v>
      </c>
      <c r="D74" s="1" t="s">
        <v>6</v>
      </c>
      <c r="E74" s="1" t="s">
        <v>50</v>
      </c>
      <c r="F74" s="9"/>
      <c r="G74" s="55">
        <f>G75+G77</f>
        <v>1761.307</v>
      </c>
      <c r="H74" s="55">
        <f>H75+H77</f>
        <v>0</v>
      </c>
      <c r="I74" s="55">
        <f>I75+I77</f>
        <v>0</v>
      </c>
    </row>
    <row r="75" spans="1:9" ht="49.15" customHeight="1">
      <c r="A75" s="6" t="s">
        <v>155</v>
      </c>
      <c r="B75" s="7">
        <v>914</v>
      </c>
      <c r="C75" s="1" t="s">
        <v>38</v>
      </c>
      <c r="D75" s="1" t="s">
        <v>6</v>
      </c>
      <c r="E75" s="1" t="s">
        <v>220</v>
      </c>
      <c r="F75" s="9"/>
      <c r="G75" s="55">
        <f t="shared" ref="G75:I77" si="9">G76</f>
        <v>1731.307</v>
      </c>
      <c r="H75" s="55">
        <f t="shared" si="9"/>
        <v>0</v>
      </c>
      <c r="I75" s="55">
        <f t="shared" si="9"/>
        <v>0</v>
      </c>
    </row>
    <row r="76" spans="1:9" ht="37.5" customHeight="1">
      <c r="A76" s="56" t="s">
        <v>30</v>
      </c>
      <c r="B76" s="7">
        <v>914</v>
      </c>
      <c r="C76" s="1" t="s">
        <v>38</v>
      </c>
      <c r="D76" s="1" t="s">
        <v>6</v>
      </c>
      <c r="E76" s="1" t="s">
        <v>220</v>
      </c>
      <c r="F76" s="1" t="s">
        <v>22</v>
      </c>
      <c r="G76" s="55">
        <v>1731.307</v>
      </c>
      <c r="H76" s="55">
        <v>0</v>
      </c>
      <c r="I76" s="55">
        <v>0</v>
      </c>
    </row>
    <row r="77" spans="1:9" ht="49.15" customHeight="1">
      <c r="A77" s="6" t="s">
        <v>155</v>
      </c>
      <c r="B77" s="7">
        <v>914</v>
      </c>
      <c r="C77" s="1" t="s">
        <v>38</v>
      </c>
      <c r="D77" s="1" t="s">
        <v>6</v>
      </c>
      <c r="E77" s="1" t="s">
        <v>109</v>
      </c>
      <c r="F77" s="9"/>
      <c r="G77" s="55">
        <f t="shared" si="9"/>
        <v>30</v>
      </c>
      <c r="H77" s="55">
        <f t="shared" si="9"/>
        <v>0</v>
      </c>
      <c r="I77" s="55">
        <f t="shared" si="9"/>
        <v>0</v>
      </c>
    </row>
    <row r="78" spans="1:9" ht="37.5" customHeight="1">
      <c r="A78" s="56" t="s">
        <v>30</v>
      </c>
      <c r="B78" s="7">
        <v>914</v>
      </c>
      <c r="C78" s="1" t="s">
        <v>38</v>
      </c>
      <c r="D78" s="1" t="s">
        <v>6</v>
      </c>
      <c r="E78" s="1" t="s">
        <v>109</v>
      </c>
      <c r="F78" s="1" t="s">
        <v>22</v>
      </c>
      <c r="G78" s="55">
        <v>30</v>
      </c>
      <c r="H78" s="55">
        <v>0</v>
      </c>
      <c r="I78" s="55">
        <v>0</v>
      </c>
    </row>
    <row r="79" spans="1:9" ht="19.5" customHeight="1">
      <c r="A79" s="6" t="s">
        <v>39</v>
      </c>
      <c r="B79" s="7">
        <v>914</v>
      </c>
      <c r="C79" s="1" t="s">
        <v>38</v>
      </c>
      <c r="D79" s="1" t="s">
        <v>7</v>
      </c>
      <c r="E79" s="1"/>
      <c r="F79" s="1"/>
      <c r="G79" s="13">
        <f>G80</f>
        <v>647.43200000000002</v>
      </c>
      <c r="H79" s="13">
        <f>H80</f>
        <v>146.239</v>
      </c>
      <c r="I79" s="13">
        <f>I80</f>
        <v>162.964</v>
      </c>
    </row>
    <row r="80" spans="1:9" ht="65.45" customHeight="1">
      <c r="A80" s="22" t="s">
        <v>204</v>
      </c>
      <c r="B80" s="7">
        <v>914</v>
      </c>
      <c r="C80" s="1" t="s">
        <v>38</v>
      </c>
      <c r="D80" s="1" t="s">
        <v>7</v>
      </c>
      <c r="E80" s="1" t="s">
        <v>6</v>
      </c>
      <c r="F80" s="1"/>
      <c r="G80" s="13">
        <f>G81+G88+G91+G102</f>
        <v>647.43200000000002</v>
      </c>
      <c r="H80" s="13">
        <f>H81+H88+H91+H102</f>
        <v>146.239</v>
      </c>
      <c r="I80" s="13">
        <f>I81+I88+I91+I102</f>
        <v>162.964</v>
      </c>
    </row>
    <row r="81" spans="1:9" ht="47.45" customHeight="1">
      <c r="A81" s="15" t="s">
        <v>150</v>
      </c>
      <c r="B81" s="7">
        <v>914</v>
      </c>
      <c r="C81" s="1" t="s">
        <v>38</v>
      </c>
      <c r="D81" s="1" t="s">
        <v>7</v>
      </c>
      <c r="E81" s="1" t="s">
        <v>49</v>
      </c>
      <c r="F81" s="1"/>
      <c r="G81" s="13">
        <f>G82+G84+G86</f>
        <v>266.351</v>
      </c>
      <c r="H81" s="13">
        <f>H82+H84+H86</f>
        <v>146.239</v>
      </c>
      <c r="I81" s="13">
        <f>I82+I84+I86</f>
        <v>162.964</v>
      </c>
    </row>
    <row r="82" spans="1:9" ht="49.15" customHeight="1">
      <c r="A82" s="6" t="s">
        <v>151</v>
      </c>
      <c r="B82" s="7">
        <v>914</v>
      </c>
      <c r="C82" s="1" t="s">
        <v>38</v>
      </c>
      <c r="D82" s="1" t="s">
        <v>7</v>
      </c>
      <c r="E82" s="1" t="s">
        <v>130</v>
      </c>
      <c r="F82" s="1"/>
      <c r="G82" s="13">
        <f>G83</f>
        <v>22.989000000000001</v>
      </c>
      <c r="H82" s="13">
        <f>H83</f>
        <v>22.989000000000001</v>
      </c>
      <c r="I82" s="13">
        <f>I83</f>
        <v>22.989000000000001</v>
      </c>
    </row>
    <row r="83" spans="1:9" ht="37.5" customHeight="1">
      <c r="A83" s="6" t="s">
        <v>30</v>
      </c>
      <c r="B83" s="7">
        <v>914</v>
      </c>
      <c r="C83" s="1" t="s">
        <v>38</v>
      </c>
      <c r="D83" s="1" t="s">
        <v>7</v>
      </c>
      <c r="E83" s="1" t="s">
        <v>130</v>
      </c>
      <c r="F83" s="1" t="s">
        <v>22</v>
      </c>
      <c r="G83" s="13">
        <v>22.989000000000001</v>
      </c>
      <c r="H83" s="13">
        <v>22.989000000000001</v>
      </c>
      <c r="I83" s="13">
        <v>22.989000000000001</v>
      </c>
    </row>
    <row r="84" spans="1:9" ht="48" customHeight="1">
      <c r="A84" s="6" t="s">
        <v>151</v>
      </c>
      <c r="B84" s="7">
        <v>914</v>
      </c>
      <c r="C84" s="1" t="s">
        <v>38</v>
      </c>
      <c r="D84" s="1" t="s">
        <v>7</v>
      </c>
      <c r="E84" s="1" t="s">
        <v>130</v>
      </c>
      <c r="F84" s="1"/>
      <c r="G84" s="13">
        <f>G85</f>
        <v>84.725999999999999</v>
      </c>
      <c r="H84" s="13">
        <f>H85</f>
        <v>122.25</v>
      </c>
      <c r="I84" s="13">
        <f>I85</f>
        <v>138.97499999999999</v>
      </c>
    </row>
    <row r="85" spans="1:9" ht="31.15" customHeight="1">
      <c r="A85" s="6" t="s">
        <v>30</v>
      </c>
      <c r="B85" s="7">
        <v>914</v>
      </c>
      <c r="C85" s="1" t="s">
        <v>38</v>
      </c>
      <c r="D85" s="1" t="s">
        <v>7</v>
      </c>
      <c r="E85" s="1" t="s">
        <v>130</v>
      </c>
      <c r="F85" s="1" t="s">
        <v>22</v>
      </c>
      <c r="G85" s="13">
        <v>84.725999999999999</v>
      </c>
      <c r="H85" s="13">
        <v>122.25</v>
      </c>
      <c r="I85" s="13">
        <v>138.97499999999999</v>
      </c>
    </row>
    <row r="86" spans="1:9" ht="48" customHeight="1">
      <c r="A86" s="6" t="s">
        <v>151</v>
      </c>
      <c r="B86" s="7">
        <v>914</v>
      </c>
      <c r="C86" s="1" t="s">
        <v>38</v>
      </c>
      <c r="D86" s="1" t="s">
        <v>7</v>
      </c>
      <c r="E86" s="1" t="s">
        <v>58</v>
      </c>
      <c r="F86" s="1"/>
      <c r="G86" s="13">
        <f>G87</f>
        <v>158.636</v>
      </c>
      <c r="H86" s="13">
        <f>H87</f>
        <v>1</v>
      </c>
      <c r="I86" s="13">
        <f>I87</f>
        <v>1</v>
      </c>
    </row>
    <row r="87" spans="1:9" ht="33" customHeight="1">
      <c r="A87" s="6" t="s">
        <v>30</v>
      </c>
      <c r="B87" s="7">
        <v>914</v>
      </c>
      <c r="C87" s="1" t="s">
        <v>38</v>
      </c>
      <c r="D87" s="1" t="s">
        <v>7</v>
      </c>
      <c r="E87" s="1" t="s">
        <v>58</v>
      </c>
      <c r="F87" s="1" t="s">
        <v>22</v>
      </c>
      <c r="G87" s="13">
        <v>158.636</v>
      </c>
      <c r="H87" s="13">
        <v>1</v>
      </c>
      <c r="I87" s="13">
        <v>1</v>
      </c>
    </row>
    <row r="88" spans="1:9" ht="48" customHeight="1">
      <c r="A88" s="6" t="s">
        <v>203</v>
      </c>
      <c r="B88" s="7">
        <v>914</v>
      </c>
      <c r="C88" s="1" t="s">
        <v>38</v>
      </c>
      <c r="D88" s="1" t="s">
        <v>7</v>
      </c>
      <c r="E88" s="1" t="s">
        <v>47</v>
      </c>
      <c r="F88" s="1"/>
      <c r="G88" s="13">
        <f t="shared" ref="G88:I89" si="10">G89</f>
        <v>0</v>
      </c>
      <c r="H88" s="13">
        <f t="shared" si="10"/>
        <v>0</v>
      </c>
      <c r="I88" s="13">
        <f t="shared" si="10"/>
        <v>0</v>
      </c>
    </row>
    <row r="89" spans="1:9" ht="47.45" customHeight="1">
      <c r="A89" s="6" t="s">
        <v>152</v>
      </c>
      <c r="B89" s="7">
        <v>914</v>
      </c>
      <c r="C89" s="1" t="s">
        <v>38</v>
      </c>
      <c r="D89" s="1" t="s">
        <v>7</v>
      </c>
      <c r="E89" s="1" t="s">
        <v>72</v>
      </c>
      <c r="F89" s="1"/>
      <c r="G89" s="13">
        <f t="shared" si="10"/>
        <v>0</v>
      </c>
      <c r="H89" s="13">
        <f t="shared" si="10"/>
        <v>0</v>
      </c>
      <c r="I89" s="13">
        <f t="shared" si="10"/>
        <v>0</v>
      </c>
    </row>
    <row r="90" spans="1:9" ht="31.9" customHeight="1">
      <c r="A90" s="6" t="s">
        <v>30</v>
      </c>
      <c r="B90" s="7">
        <v>914</v>
      </c>
      <c r="C90" s="1" t="s">
        <v>38</v>
      </c>
      <c r="D90" s="1" t="s">
        <v>7</v>
      </c>
      <c r="E90" s="1" t="s">
        <v>72</v>
      </c>
      <c r="F90" s="1" t="s">
        <v>22</v>
      </c>
      <c r="G90" s="13">
        <v>0</v>
      </c>
      <c r="H90" s="13">
        <v>0</v>
      </c>
      <c r="I90" s="13">
        <v>0</v>
      </c>
    </row>
    <row r="91" spans="1:9" ht="33.6" customHeight="1">
      <c r="A91" s="6" t="s">
        <v>153</v>
      </c>
      <c r="B91" s="7">
        <v>914</v>
      </c>
      <c r="C91" s="1" t="s">
        <v>38</v>
      </c>
      <c r="D91" s="1" t="s">
        <v>7</v>
      </c>
      <c r="E91" s="1" t="s">
        <v>50</v>
      </c>
      <c r="F91" s="1"/>
      <c r="G91" s="13">
        <f>G92+G98+G96+G94+G100</f>
        <v>381.08100000000002</v>
      </c>
      <c r="H91" s="13">
        <f>H92+H98+H96+H94+H100</f>
        <v>0</v>
      </c>
      <c r="I91" s="13">
        <f>I92+I98+I96+I94+I100</f>
        <v>0</v>
      </c>
    </row>
    <row r="92" spans="1:9" ht="49.9" customHeight="1">
      <c r="A92" s="6" t="s">
        <v>154</v>
      </c>
      <c r="B92" s="7">
        <v>914</v>
      </c>
      <c r="C92" s="1" t="s">
        <v>38</v>
      </c>
      <c r="D92" s="1" t="s">
        <v>7</v>
      </c>
      <c r="E92" s="1" t="s">
        <v>73</v>
      </c>
      <c r="F92" s="1"/>
      <c r="G92" s="13">
        <f>G93</f>
        <v>0</v>
      </c>
      <c r="H92" s="13">
        <f>H93</f>
        <v>0</v>
      </c>
      <c r="I92" s="13">
        <f>I93</f>
        <v>0</v>
      </c>
    </row>
    <row r="93" spans="1:9" ht="31.9" customHeight="1">
      <c r="A93" s="6" t="s">
        <v>31</v>
      </c>
      <c r="B93" s="7">
        <v>914</v>
      </c>
      <c r="C93" s="1" t="s">
        <v>38</v>
      </c>
      <c r="D93" s="1" t="s">
        <v>7</v>
      </c>
      <c r="E93" s="1" t="s">
        <v>73</v>
      </c>
      <c r="F93" s="1" t="s">
        <v>22</v>
      </c>
      <c r="G93" s="13">
        <v>0</v>
      </c>
      <c r="H93" s="13">
        <v>0</v>
      </c>
      <c r="I93" s="13">
        <v>0</v>
      </c>
    </row>
    <row r="94" spans="1:9" ht="33" customHeight="1">
      <c r="A94" s="6" t="s">
        <v>184</v>
      </c>
      <c r="B94" s="7">
        <v>914</v>
      </c>
      <c r="C94" s="1" t="s">
        <v>38</v>
      </c>
      <c r="D94" s="1" t="s">
        <v>7</v>
      </c>
      <c r="E94" s="1" t="s">
        <v>218</v>
      </c>
      <c r="F94" s="1"/>
      <c r="G94" s="13">
        <f>G95</f>
        <v>15</v>
      </c>
      <c r="H94" s="13">
        <f>H95</f>
        <v>0</v>
      </c>
      <c r="I94" s="13">
        <f>I95</f>
        <v>0</v>
      </c>
    </row>
    <row r="95" spans="1:9" ht="31.9" customHeight="1">
      <c r="A95" s="6" t="s">
        <v>31</v>
      </c>
      <c r="B95" s="7">
        <v>914</v>
      </c>
      <c r="C95" s="1" t="s">
        <v>38</v>
      </c>
      <c r="D95" s="1" t="s">
        <v>7</v>
      </c>
      <c r="E95" s="1" t="s">
        <v>218</v>
      </c>
      <c r="F95" s="1" t="s">
        <v>22</v>
      </c>
      <c r="G95" s="13">
        <v>15</v>
      </c>
      <c r="H95" s="13">
        <v>0</v>
      </c>
      <c r="I95" s="13">
        <v>0</v>
      </c>
    </row>
    <row r="96" spans="1:9" ht="33" customHeight="1">
      <c r="A96" s="6" t="s">
        <v>184</v>
      </c>
      <c r="B96" s="7">
        <v>914</v>
      </c>
      <c r="C96" s="1" t="s">
        <v>38</v>
      </c>
      <c r="D96" s="1" t="s">
        <v>7</v>
      </c>
      <c r="E96" s="1" t="s">
        <v>198</v>
      </c>
      <c r="F96" s="1"/>
      <c r="G96" s="13">
        <f>G97</f>
        <v>110.51600000000001</v>
      </c>
      <c r="H96" s="13">
        <f>H97</f>
        <v>0</v>
      </c>
      <c r="I96" s="13">
        <f>I97</f>
        <v>0</v>
      </c>
    </row>
    <row r="97" spans="1:9" ht="31.9" customHeight="1">
      <c r="A97" s="6" t="s">
        <v>31</v>
      </c>
      <c r="B97" s="7">
        <v>914</v>
      </c>
      <c r="C97" s="1" t="s">
        <v>38</v>
      </c>
      <c r="D97" s="1" t="s">
        <v>7</v>
      </c>
      <c r="E97" s="1" t="s">
        <v>198</v>
      </c>
      <c r="F97" s="1" t="s">
        <v>22</v>
      </c>
      <c r="G97" s="13">
        <v>110.51600000000001</v>
      </c>
      <c r="H97" s="13">
        <v>0</v>
      </c>
      <c r="I97" s="13">
        <v>0</v>
      </c>
    </row>
    <row r="98" spans="1:9" ht="45" customHeight="1">
      <c r="A98" s="6" t="s">
        <v>155</v>
      </c>
      <c r="B98" s="7">
        <v>914</v>
      </c>
      <c r="C98" s="1" t="s">
        <v>38</v>
      </c>
      <c r="D98" s="1" t="s">
        <v>7</v>
      </c>
      <c r="E98" s="1" t="s">
        <v>59</v>
      </c>
      <c r="F98" s="1"/>
      <c r="G98" s="13">
        <f>G99</f>
        <v>55.564999999999998</v>
      </c>
      <c r="H98" s="13">
        <f>H99</f>
        <v>0</v>
      </c>
      <c r="I98" s="13">
        <f>I99</f>
        <v>0</v>
      </c>
    </row>
    <row r="99" spans="1:9" ht="31.9" customHeight="1">
      <c r="A99" s="6" t="s">
        <v>31</v>
      </c>
      <c r="B99" s="7">
        <v>914</v>
      </c>
      <c r="C99" s="1" t="s">
        <v>38</v>
      </c>
      <c r="D99" s="1" t="s">
        <v>7</v>
      </c>
      <c r="E99" s="1" t="s">
        <v>59</v>
      </c>
      <c r="F99" s="1" t="s">
        <v>22</v>
      </c>
      <c r="G99" s="13">
        <v>55.564999999999998</v>
      </c>
      <c r="H99" s="13">
        <v>0</v>
      </c>
      <c r="I99" s="13">
        <v>0</v>
      </c>
    </row>
    <row r="100" spans="1:9" ht="45" customHeight="1">
      <c r="A100" s="6" t="s">
        <v>155</v>
      </c>
      <c r="B100" s="7">
        <v>914</v>
      </c>
      <c r="C100" s="1" t="s">
        <v>38</v>
      </c>
      <c r="D100" s="1" t="s">
        <v>7</v>
      </c>
      <c r="E100" s="1" t="s">
        <v>226</v>
      </c>
      <c r="F100" s="1"/>
      <c r="G100" s="13">
        <f>G101</f>
        <v>200</v>
      </c>
      <c r="H100" s="13">
        <f>H101</f>
        <v>0</v>
      </c>
      <c r="I100" s="13">
        <f>I101</f>
        <v>0</v>
      </c>
    </row>
    <row r="101" spans="1:9" ht="31.9" customHeight="1">
      <c r="A101" s="6" t="s">
        <v>31</v>
      </c>
      <c r="B101" s="7">
        <v>914</v>
      </c>
      <c r="C101" s="1" t="s">
        <v>38</v>
      </c>
      <c r="D101" s="1" t="s">
        <v>7</v>
      </c>
      <c r="E101" s="1" t="s">
        <v>226</v>
      </c>
      <c r="F101" s="1" t="s">
        <v>22</v>
      </c>
      <c r="G101" s="13">
        <v>200</v>
      </c>
      <c r="H101" s="13">
        <v>0</v>
      </c>
      <c r="I101" s="13">
        <v>0</v>
      </c>
    </row>
    <row r="102" spans="1:9" ht="44.45" customHeight="1">
      <c r="A102" s="6" t="s">
        <v>156</v>
      </c>
      <c r="B102" s="7">
        <v>914</v>
      </c>
      <c r="C102" s="1" t="s">
        <v>38</v>
      </c>
      <c r="D102" s="1" t="s">
        <v>7</v>
      </c>
      <c r="E102" s="1" t="s">
        <v>131</v>
      </c>
      <c r="F102" s="1"/>
      <c r="G102" s="13">
        <f t="shared" ref="G102:I103" si="11">G103</f>
        <v>0</v>
      </c>
      <c r="H102" s="13">
        <f t="shared" si="11"/>
        <v>0</v>
      </c>
      <c r="I102" s="13">
        <f t="shared" si="11"/>
        <v>0</v>
      </c>
    </row>
    <row r="103" spans="1:9" ht="22.15" customHeight="1">
      <c r="A103" s="6" t="s">
        <v>176</v>
      </c>
      <c r="B103" s="7">
        <v>914</v>
      </c>
      <c r="C103" s="1" t="s">
        <v>38</v>
      </c>
      <c r="D103" s="1" t="s">
        <v>7</v>
      </c>
      <c r="E103" s="1" t="s">
        <v>177</v>
      </c>
      <c r="F103" s="1"/>
      <c r="G103" s="13">
        <f t="shared" si="11"/>
        <v>0</v>
      </c>
      <c r="H103" s="13">
        <f t="shared" si="11"/>
        <v>0</v>
      </c>
      <c r="I103" s="13">
        <f t="shared" si="11"/>
        <v>0</v>
      </c>
    </row>
    <row r="104" spans="1:9" ht="31.9" customHeight="1">
      <c r="A104" s="6" t="s">
        <v>31</v>
      </c>
      <c r="B104" s="7">
        <v>914</v>
      </c>
      <c r="C104" s="1" t="s">
        <v>38</v>
      </c>
      <c r="D104" s="1" t="s">
        <v>7</v>
      </c>
      <c r="E104" s="1" t="s">
        <v>177</v>
      </c>
      <c r="F104" s="1" t="s">
        <v>22</v>
      </c>
      <c r="G104" s="13">
        <v>0</v>
      </c>
      <c r="H104" s="13">
        <v>0</v>
      </c>
      <c r="I104" s="13">
        <v>0</v>
      </c>
    </row>
    <row r="105" spans="1:9" ht="25.5" customHeight="1">
      <c r="A105" s="5" t="s">
        <v>28</v>
      </c>
      <c r="B105" s="4">
        <v>914</v>
      </c>
      <c r="C105" s="9" t="s">
        <v>8</v>
      </c>
      <c r="D105" s="1"/>
      <c r="E105" s="1"/>
      <c r="F105" s="1"/>
      <c r="G105" s="12">
        <f t="shared" ref="G105:I107" si="12">G106</f>
        <v>208.334</v>
      </c>
      <c r="H105" s="12">
        <f t="shared" si="12"/>
        <v>205.2</v>
      </c>
      <c r="I105" s="12">
        <f t="shared" si="12"/>
        <v>205.4</v>
      </c>
    </row>
    <row r="106" spans="1:9" ht="24.75" customHeight="1">
      <c r="A106" s="6" t="s">
        <v>3</v>
      </c>
      <c r="B106" s="7">
        <v>914</v>
      </c>
      <c r="C106" s="1" t="s">
        <v>8</v>
      </c>
      <c r="D106" s="1" t="s">
        <v>4</v>
      </c>
      <c r="E106" s="1"/>
      <c r="F106" s="1"/>
      <c r="G106" s="13">
        <f>G107+G112</f>
        <v>208.334</v>
      </c>
      <c r="H106" s="13">
        <f>H107+H112</f>
        <v>205.2</v>
      </c>
      <c r="I106" s="13">
        <f>I107+I112</f>
        <v>205.4</v>
      </c>
    </row>
    <row r="107" spans="1:9" ht="81.599999999999994" customHeight="1">
      <c r="A107" s="6" t="s">
        <v>205</v>
      </c>
      <c r="B107" s="7">
        <v>914</v>
      </c>
      <c r="C107" s="1" t="s">
        <v>8</v>
      </c>
      <c r="D107" s="1" t="s">
        <v>4</v>
      </c>
      <c r="E107" s="1" t="s">
        <v>7</v>
      </c>
      <c r="F107" s="1"/>
      <c r="G107" s="13">
        <f>G108</f>
        <v>7.3339999999999996</v>
      </c>
      <c r="H107" s="13">
        <f t="shared" si="12"/>
        <v>4.2</v>
      </c>
      <c r="I107" s="13">
        <f t="shared" si="12"/>
        <v>4.4000000000000004</v>
      </c>
    </row>
    <row r="108" spans="1:9" ht="50.45" customHeight="1">
      <c r="A108" s="6" t="s">
        <v>157</v>
      </c>
      <c r="B108" s="7">
        <v>914</v>
      </c>
      <c r="C108" s="1" t="s">
        <v>8</v>
      </c>
      <c r="D108" s="1" t="s">
        <v>4</v>
      </c>
      <c r="E108" s="1" t="s">
        <v>51</v>
      </c>
      <c r="F108" s="1"/>
      <c r="G108" s="13">
        <f>G109+G111</f>
        <v>7.3339999999999996</v>
      </c>
      <c r="H108" s="13">
        <f>H109+H111</f>
        <v>4.2</v>
      </c>
      <c r="I108" s="13">
        <f>I109+I111</f>
        <v>4.4000000000000004</v>
      </c>
    </row>
    <row r="109" spans="1:9" ht="48.6" customHeight="1">
      <c r="A109" s="6" t="s">
        <v>158</v>
      </c>
      <c r="B109" s="7">
        <v>914</v>
      </c>
      <c r="C109" s="1" t="s">
        <v>8</v>
      </c>
      <c r="D109" s="1" t="s">
        <v>4</v>
      </c>
      <c r="E109" s="1" t="s">
        <v>65</v>
      </c>
      <c r="F109" s="1"/>
      <c r="G109" s="13">
        <f>G110</f>
        <v>7.3339999999999996</v>
      </c>
      <c r="H109" s="13">
        <f>H110</f>
        <v>4.2</v>
      </c>
      <c r="I109" s="13">
        <f>I110</f>
        <v>4.4000000000000004</v>
      </c>
    </row>
    <row r="110" spans="1:9" ht="33" customHeight="1">
      <c r="A110" s="6" t="s">
        <v>31</v>
      </c>
      <c r="B110" s="7">
        <v>914</v>
      </c>
      <c r="C110" s="1" t="s">
        <v>8</v>
      </c>
      <c r="D110" s="1" t="s">
        <v>4</v>
      </c>
      <c r="E110" s="1" t="s">
        <v>65</v>
      </c>
      <c r="F110" s="1" t="s">
        <v>22</v>
      </c>
      <c r="G110" s="13">
        <v>7.3339999999999996</v>
      </c>
      <c r="H110" s="13">
        <v>4.2</v>
      </c>
      <c r="I110" s="13">
        <v>4.4000000000000004</v>
      </c>
    </row>
    <row r="111" spans="1:9" ht="18.75" customHeight="1">
      <c r="A111" s="6" t="s">
        <v>23</v>
      </c>
      <c r="B111" s="7">
        <v>914</v>
      </c>
      <c r="C111" s="1" t="s">
        <v>8</v>
      </c>
      <c r="D111" s="1" t="s">
        <v>4</v>
      </c>
      <c r="E111" s="1" t="s">
        <v>65</v>
      </c>
      <c r="F111" s="1" t="s">
        <v>24</v>
      </c>
      <c r="G111" s="13">
        <v>0</v>
      </c>
      <c r="H111" s="13">
        <v>0</v>
      </c>
      <c r="I111" s="13">
        <v>0</v>
      </c>
    </row>
    <row r="112" spans="1:9" ht="60.6" customHeight="1">
      <c r="A112" s="6" t="s">
        <v>206</v>
      </c>
      <c r="B112" s="7">
        <v>914</v>
      </c>
      <c r="C112" s="1" t="s">
        <v>8</v>
      </c>
      <c r="D112" s="1" t="s">
        <v>4</v>
      </c>
      <c r="E112" s="1" t="s">
        <v>7</v>
      </c>
      <c r="F112" s="1"/>
      <c r="G112" s="13">
        <f t="shared" ref="G112:I114" si="13">G113</f>
        <v>201</v>
      </c>
      <c r="H112" s="13">
        <f t="shared" si="13"/>
        <v>201</v>
      </c>
      <c r="I112" s="13">
        <f t="shared" si="13"/>
        <v>201</v>
      </c>
    </row>
    <row r="113" spans="1:10" ht="49.15" customHeight="1">
      <c r="A113" s="6" t="s">
        <v>157</v>
      </c>
      <c r="B113" s="7">
        <v>914</v>
      </c>
      <c r="C113" s="1" t="s">
        <v>8</v>
      </c>
      <c r="D113" s="1" t="s">
        <v>4</v>
      </c>
      <c r="E113" s="1" t="s">
        <v>51</v>
      </c>
      <c r="F113" s="1"/>
      <c r="G113" s="13">
        <f t="shared" si="13"/>
        <v>201</v>
      </c>
      <c r="H113" s="13">
        <f t="shared" si="13"/>
        <v>201</v>
      </c>
      <c r="I113" s="13">
        <f t="shared" si="13"/>
        <v>201</v>
      </c>
    </row>
    <row r="114" spans="1:10" ht="54" customHeight="1">
      <c r="A114" s="6" t="s">
        <v>160</v>
      </c>
      <c r="B114" s="7">
        <v>914</v>
      </c>
      <c r="C114" s="1" t="s">
        <v>8</v>
      </c>
      <c r="D114" s="1" t="s">
        <v>4</v>
      </c>
      <c r="E114" s="1" t="s">
        <v>66</v>
      </c>
      <c r="F114" s="1"/>
      <c r="G114" s="13">
        <f t="shared" si="13"/>
        <v>201</v>
      </c>
      <c r="H114" s="13">
        <f t="shared" si="13"/>
        <v>201</v>
      </c>
      <c r="I114" s="13">
        <f t="shared" si="13"/>
        <v>201</v>
      </c>
    </row>
    <row r="115" spans="1:10" ht="27" customHeight="1">
      <c r="A115" s="6" t="s">
        <v>68</v>
      </c>
      <c r="B115" s="7">
        <v>914</v>
      </c>
      <c r="C115" s="1" t="s">
        <v>8</v>
      </c>
      <c r="D115" s="1" t="s">
        <v>4</v>
      </c>
      <c r="E115" s="1" t="s">
        <v>66</v>
      </c>
      <c r="F115" s="1" t="s">
        <v>40</v>
      </c>
      <c r="G115" s="13">
        <v>201</v>
      </c>
      <c r="H115" s="13">
        <v>201</v>
      </c>
      <c r="I115" s="13">
        <v>201</v>
      </c>
      <c r="J115" s="21"/>
    </row>
    <row r="116" spans="1:10" ht="22.5" customHeight="1">
      <c r="A116" s="5" t="s">
        <v>32</v>
      </c>
      <c r="B116" s="4">
        <v>914</v>
      </c>
      <c r="C116" s="9" t="s">
        <v>33</v>
      </c>
      <c r="D116" s="1"/>
      <c r="E116" s="8"/>
      <c r="F116" s="8"/>
      <c r="G116" s="12">
        <f t="shared" ref="G116:I120" si="14">G117</f>
        <v>83.372</v>
      </c>
      <c r="H116" s="12">
        <f t="shared" si="14"/>
        <v>80</v>
      </c>
      <c r="I116" s="12">
        <f t="shared" si="14"/>
        <v>84</v>
      </c>
    </row>
    <row r="117" spans="1:10" ht="18.75" customHeight="1">
      <c r="A117" s="6" t="s">
        <v>34</v>
      </c>
      <c r="B117" s="7">
        <v>914</v>
      </c>
      <c r="C117" s="1" t="s">
        <v>33</v>
      </c>
      <c r="D117" s="1" t="s">
        <v>4</v>
      </c>
      <c r="E117" s="8"/>
      <c r="F117" s="8"/>
      <c r="G117" s="13">
        <f t="shared" si="14"/>
        <v>83.372</v>
      </c>
      <c r="H117" s="13">
        <f t="shared" si="14"/>
        <v>80</v>
      </c>
      <c r="I117" s="13">
        <f t="shared" si="14"/>
        <v>84</v>
      </c>
    </row>
    <row r="118" spans="1:10" ht="36" customHeight="1">
      <c r="A118" s="16" t="s">
        <v>207</v>
      </c>
      <c r="B118" s="7">
        <v>914</v>
      </c>
      <c r="C118" s="1" t="s">
        <v>33</v>
      </c>
      <c r="D118" s="1" t="s">
        <v>4</v>
      </c>
      <c r="E118" s="8" t="s">
        <v>4</v>
      </c>
      <c r="F118" s="8"/>
      <c r="G118" s="13">
        <f t="shared" si="14"/>
        <v>83.372</v>
      </c>
      <c r="H118" s="13">
        <f t="shared" si="14"/>
        <v>80</v>
      </c>
      <c r="I118" s="13">
        <f t="shared" si="14"/>
        <v>84</v>
      </c>
    </row>
    <row r="119" spans="1:10" ht="33.75" customHeight="1">
      <c r="A119" s="16" t="s">
        <v>161</v>
      </c>
      <c r="B119" s="7">
        <v>914</v>
      </c>
      <c r="C119" s="1" t="s">
        <v>33</v>
      </c>
      <c r="D119" s="1" t="s">
        <v>4</v>
      </c>
      <c r="E119" s="8" t="s">
        <v>52</v>
      </c>
      <c r="F119" s="8"/>
      <c r="G119" s="13">
        <f t="shared" si="14"/>
        <v>83.372</v>
      </c>
      <c r="H119" s="13">
        <f t="shared" si="14"/>
        <v>80</v>
      </c>
      <c r="I119" s="13">
        <f t="shared" si="14"/>
        <v>84</v>
      </c>
    </row>
    <row r="120" spans="1:10" ht="33.75" customHeight="1">
      <c r="A120" s="16" t="s">
        <v>162</v>
      </c>
      <c r="B120" s="7">
        <v>914</v>
      </c>
      <c r="C120" s="1" t="s">
        <v>33</v>
      </c>
      <c r="D120" s="1" t="s">
        <v>4</v>
      </c>
      <c r="E120" s="8" t="s">
        <v>60</v>
      </c>
      <c r="F120" s="8"/>
      <c r="G120" s="13">
        <f t="shared" si="14"/>
        <v>83.372</v>
      </c>
      <c r="H120" s="13">
        <f t="shared" si="14"/>
        <v>80</v>
      </c>
      <c r="I120" s="13">
        <f t="shared" si="14"/>
        <v>84</v>
      </c>
    </row>
    <row r="121" spans="1:10" ht="22.5" customHeight="1">
      <c r="A121" s="39" t="s">
        <v>61</v>
      </c>
      <c r="B121" s="7">
        <v>914</v>
      </c>
      <c r="C121" s="1" t="s">
        <v>33</v>
      </c>
      <c r="D121" s="1" t="s">
        <v>4</v>
      </c>
      <c r="E121" s="8" t="s">
        <v>60</v>
      </c>
      <c r="F121" s="8" t="s">
        <v>35</v>
      </c>
      <c r="G121" s="13">
        <v>83.372</v>
      </c>
      <c r="H121" s="13">
        <v>80</v>
      </c>
      <c r="I121" s="13">
        <v>84</v>
      </c>
    </row>
    <row r="122" spans="1:10" ht="34.5" customHeight="1">
      <c r="A122" s="5" t="s">
        <v>11</v>
      </c>
      <c r="B122" s="4">
        <v>914</v>
      </c>
      <c r="C122" s="9" t="s">
        <v>19</v>
      </c>
      <c r="D122" s="1"/>
      <c r="E122" s="1"/>
      <c r="F122" s="1"/>
      <c r="G122" s="12">
        <f t="shared" ref="G122:I126" si="15">G123</f>
        <v>0</v>
      </c>
      <c r="H122" s="12">
        <f t="shared" si="15"/>
        <v>1</v>
      </c>
      <c r="I122" s="12">
        <f t="shared" si="15"/>
        <v>1</v>
      </c>
    </row>
    <row r="123" spans="1:10" ht="33.75" customHeight="1">
      <c r="A123" s="6" t="s">
        <v>13</v>
      </c>
      <c r="B123" s="7">
        <v>914</v>
      </c>
      <c r="C123" s="1" t="s">
        <v>19</v>
      </c>
      <c r="D123" s="1" t="s">
        <v>4</v>
      </c>
      <c r="E123" s="1"/>
      <c r="F123" s="1"/>
      <c r="G123" s="13">
        <f t="shared" si="15"/>
        <v>0</v>
      </c>
      <c r="H123" s="13">
        <f t="shared" si="15"/>
        <v>1</v>
      </c>
      <c r="I123" s="13">
        <f t="shared" si="15"/>
        <v>1</v>
      </c>
    </row>
    <row r="124" spans="1:10" ht="33" customHeight="1">
      <c r="A124" s="16" t="s">
        <v>208</v>
      </c>
      <c r="B124" s="7">
        <v>914</v>
      </c>
      <c r="C124" s="1" t="s">
        <v>19</v>
      </c>
      <c r="D124" s="1" t="s">
        <v>4</v>
      </c>
      <c r="E124" s="1" t="s">
        <v>4</v>
      </c>
      <c r="F124" s="1"/>
      <c r="G124" s="13">
        <f t="shared" si="15"/>
        <v>0</v>
      </c>
      <c r="H124" s="13">
        <f t="shared" si="15"/>
        <v>1</v>
      </c>
      <c r="I124" s="13">
        <f t="shared" si="15"/>
        <v>1</v>
      </c>
    </row>
    <row r="125" spans="1:10" ht="46.5" customHeight="1">
      <c r="A125" s="16" t="s">
        <v>163</v>
      </c>
      <c r="B125" s="7">
        <v>914</v>
      </c>
      <c r="C125" s="1" t="s">
        <v>19</v>
      </c>
      <c r="D125" s="1" t="s">
        <v>4</v>
      </c>
      <c r="E125" s="1" t="s">
        <v>43</v>
      </c>
      <c r="F125" s="1"/>
      <c r="G125" s="13">
        <f t="shared" si="15"/>
        <v>0</v>
      </c>
      <c r="H125" s="13">
        <f t="shared" si="15"/>
        <v>1</v>
      </c>
      <c r="I125" s="13">
        <f t="shared" si="15"/>
        <v>1</v>
      </c>
    </row>
    <row r="126" spans="1:10" ht="45.6" customHeight="1">
      <c r="A126" s="22" t="s">
        <v>164</v>
      </c>
      <c r="B126" s="7">
        <v>914</v>
      </c>
      <c r="C126" s="1" t="s">
        <v>19</v>
      </c>
      <c r="D126" s="1" t="s">
        <v>4</v>
      </c>
      <c r="E126" s="1" t="s">
        <v>67</v>
      </c>
      <c r="F126" s="1"/>
      <c r="G126" s="13">
        <f t="shared" si="15"/>
        <v>0</v>
      </c>
      <c r="H126" s="13">
        <f t="shared" si="15"/>
        <v>1</v>
      </c>
      <c r="I126" s="13">
        <f t="shared" si="15"/>
        <v>1</v>
      </c>
    </row>
    <row r="127" spans="1:10" ht="31.5" customHeight="1">
      <c r="A127" s="6" t="s">
        <v>12</v>
      </c>
      <c r="B127" s="7">
        <v>914</v>
      </c>
      <c r="C127" s="1" t="s">
        <v>19</v>
      </c>
      <c r="D127" s="1" t="s">
        <v>4</v>
      </c>
      <c r="E127" s="1" t="s">
        <v>67</v>
      </c>
      <c r="F127" s="1" t="s">
        <v>36</v>
      </c>
      <c r="G127" s="14">
        <v>0</v>
      </c>
      <c r="H127" s="14">
        <v>1</v>
      </c>
      <c r="I127" s="14">
        <v>1</v>
      </c>
    </row>
    <row r="128" spans="1:10" s="21" customFormat="1" ht="31.5" customHeight="1">
      <c r="A128" s="5" t="s">
        <v>123</v>
      </c>
      <c r="B128" s="4">
        <v>914</v>
      </c>
      <c r="C128" s="9" t="s">
        <v>124</v>
      </c>
      <c r="D128" s="9" t="s">
        <v>124</v>
      </c>
      <c r="E128" s="9"/>
      <c r="F128" s="9"/>
      <c r="G128" s="11">
        <v>0</v>
      </c>
      <c r="H128" s="11">
        <v>61.424999999999997</v>
      </c>
      <c r="I128" s="11">
        <v>127.45</v>
      </c>
    </row>
    <row r="129" spans="1:9" ht="15.75" customHeight="1">
      <c r="A129" s="63"/>
      <c r="B129" s="63"/>
      <c r="C129" s="63"/>
      <c r="D129" s="63"/>
      <c r="E129" s="63"/>
      <c r="F129" s="63"/>
      <c r="G129" s="63"/>
      <c r="H129" s="63"/>
      <c r="I129" s="63"/>
    </row>
    <row r="130" spans="1:9" ht="18" customHeight="1">
      <c r="A130" s="36"/>
      <c r="B130" s="35"/>
      <c r="C130" s="35"/>
      <c r="D130" s="35"/>
      <c r="E130" s="35"/>
      <c r="F130" s="35"/>
      <c r="G130" s="35"/>
      <c r="H130" s="35"/>
      <c r="I130" s="23"/>
    </row>
    <row r="131" spans="1:9">
      <c r="A131" s="23" t="s">
        <v>127</v>
      </c>
      <c r="B131" s="23"/>
      <c r="C131" s="23"/>
      <c r="D131" s="23"/>
      <c r="E131" s="23"/>
      <c r="F131" s="23"/>
      <c r="G131" s="23"/>
      <c r="H131" s="23" t="s">
        <v>117</v>
      </c>
      <c r="I131" s="23"/>
    </row>
  </sheetData>
  <mergeCells count="9">
    <mergeCell ref="F1:I1"/>
    <mergeCell ref="A2:I2"/>
    <mergeCell ref="A129:I129"/>
    <mergeCell ref="A3:A4"/>
    <mergeCell ref="B3:B4"/>
    <mergeCell ref="C3:C4"/>
    <mergeCell ref="D3:D4"/>
    <mergeCell ref="E3:E4"/>
    <mergeCell ref="F3:F4"/>
  </mergeCells>
  <phoneticPr fontId="1" type="noConversion"/>
  <pageMargins left="0.78740157480314965" right="0.19685039370078741" top="0.39370078740157483" bottom="0.39370078740157483" header="0.51181102362204722" footer="0.51181102362204722"/>
  <pageSetup paperSize="9" scale="75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1"/>
  <sheetViews>
    <sheetView workbookViewId="0">
      <selection activeCell="E1" sqref="E1:H1"/>
    </sheetView>
  </sheetViews>
  <sheetFormatPr defaultRowHeight="15"/>
  <cols>
    <col min="1" max="1" width="42" style="17" customWidth="1"/>
    <col min="2" max="2" width="8.140625" style="17" customWidth="1"/>
    <col min="3" max="3" width="7.42578125" style="17" customWidth="1"/>
    <col min="4" max="4" width="12.140625" style="17" customWidth="1"/>
    <col min="5" max="5" width="7.85546875" style="17" customWidth="1"/>
    <col min="6" max="6" width="11.85546875" style="17" customWidth="1"/>
    <col min="7" max="7" width="13" style="17" customWidth="1"/>
    <col min="8" max="8" width="12.5703125" style="17" customWidth="1"/>
    <col min="9" max="9" width="15" style="17" customWidth="1"/>
    <col min="10" max="16384" width="9.140625" style="17"/>
  </cols>
  <sheetData>
    <row r="1" spans="1:8" ht="80.25" customHeight="1">
      <c r="A1" s="2"/>
      <c r="B1" s="2"/>
      <c r="C1" s="2"/>
      <c r="D1" s="25"/>
      <c r="E1" s="68" t="s">
        <v>233</v>
      </c>
      <c r="F1" s="68"/>
      <c r="G1" s="68"/>
      <c r="H1" s="68"/>
    </row>
    <row r="2" spans="1:8" ht="23.25" customHeight="1">
      <c r="A2" s="2"/>
      <c r="B2" s="2"/>
      <c r="C2" s="2"/>
      <c r="D2" s="25"/>
      <c r="E2" s="25"/>
      <c r="F2" s="25"/>
      <c r="G2" s="25"/>
      <c r="H2" s="25"/>
    </row>
    <row r="3" spans="1:8" ht="66" customHeight="1">
      <c r="A3" s="62" t="s">
        <v>192</v>
      </c>
      <c r="B3" s="62"/>
      <c r="C3" s="62"/>
      <c r="D3" s="62"/>
      <c r="E3" s="62"/>
      <c r="F3" s="62"/>
      <c r="G3" s="62"/>
      <c r="H3" s="62"/>
    </row>
    <row r="4" spans="1:8" ht="31.5">
      <c r="A4" s="64" t="s">
        <v>0</v>
      </c>
      <c r="B4" s="66" t="s">
        <v>14</v>
      </c>
      <c r="C4" s="64" t="s">
        <v>15</v>
      </c>
      <c r="D4" s="64" t="s">
        <v>16</v>
      </c>
      <c r="E4" s="64" t="s">
        <v>17</v>
      </c>
      <c r="F4" s="24" t="s">
        <v>10</v>
      </c>
      <c r="G4" s="24" t="s">
        <v>10</v>
      </c>
      <c r="H4" s="24" t="s">
        <v>10</v>
      </c>
    </row>
    <row r="5" spans="1:8" ht="16.5" customHeight="1">
      <c r="A5" s="65"/>
      <c r="B5" s="67"/>
      <c r="C5" s="65"/>
      <c r="D5" s="65"/>
      <c r="E5" s="65"/>
      <c r="F5" s="4" t="s">
        <v>128</v>
      </c>
      <c r="G5" s="4" t="s">
        <v>175</v>
      </c>
      <c r="H5" s="4" t="s">
        <v>183</v>
      </c>
    </row>
    <row r="6" spans="1:8" ht="15.75">
      <c r="A6" s="37" t="s">
        <v>1</v>
      </c>
      <c r="B6" s="37"/>
      <c r="C6" s="37"/>
      <c r="D6" s="37"/>
      <c r="E6" s="37"/>
      <c r="F6" s="42">
        <f>SUM(F7)</f>
        <v>15357.142</v>
      </c>
      <c r="G6" s="42">
        <f>SUM(G7)</f>
        <v>6856.2039999999997</v>
      </c>
      <c r="H6" s="42">
        <f>SUM(H7)</f>
        <v>6951.503999999999</v>
      </c>
    </row>
    <row r="7" spans="1:8" ht="15.75">
      <c r="A7" s="37" t="s">
        <v>126</v>
      </c>
      <c r="B7" s="37"/>
      <c r="C7" s="37"/>
      <c r="D7" s="37"/>
      <c r="E7" s="37"/>
      <c r="F7" s="43">
        <f>SUM(F8+F34+F41+F49+F69+F105+F116+F122)</f>
        <v>15357.142</v>
      </c>
      <c r="G7" s="43">
        <f>SUM(G8+G34+G41+G49+G69+G105+G116+G122+G128)</f>
        <v>6856.2039999999997</v>
      </c>
      <c r="H7" s="43">
        <f>SUM(H8+H34+H41+H49+H69+H105+H116+H122+H128)</f>
        <v>6951.503999999999</v>
      </c>
    </row>
    <row r="8" spans="1:8" ht="15" customHeight="1">
      <c r="A8" s="5" t="s">
        <v>25</v>
      </c>
      <c r="B8" s="44" t="s">
        <v>4</v>
      </c>
      <c r="C8" s="45"/>
      <c r="D8" s="45"/>
      <c r="E8" s="45"/>
      <c r="F8" s="12">
        <f>SUM(F14+F29+F23+F26+F9)</f>
        <v>3294.7809999999999</v>
      </c>
      <c r="G8" s="12">
        <f>SUM(G14+G29+G23+G26+G9)</f>
        <v>1985.125</v>
      </c>
      <c r="H8" s="12">
        <f>SUM(H14+H29+H23+H26+H9)</f>
        <v>1990.175</v>
      </c>
    </row>
    <row r="9" spans="1:8" ht="63">
      <c r="A9" s="6" t="s">
        <v>230</v>
      </c>
      <c r="B9" s="45" t="s">
        <v>4</v>
      </c>
      <c r="C9" s="45" t="s">
        <v>6</v>
      </c>
      <c r="D9" s="45"/>
      <c r="E9" s="45"/>
      <c r="F9" s="13">
        <f t="shared" ref="F9:H12" si="0">F10</f>
        <v>91.682000000000002</v>
      </c>
      <c r="G9" s="13">
        <f t="shared" si="0"/>
        <v>0</v>
      </c>
      <c r="H9" s="13">
        <f t="shared" si="0"/>
        <v>0</v>
      </c>
    </row>
    <row r="10" spans="1:8" ht="31.5">
      <c r="A10" s="6" t="s">
        <v>200</v>
      </c>
      <c r="B10" s="45" t="s">
        <v>4</v>
      </c>
      <c r="C10" s="45" t="s">
        <v>6</v>
      </c>
      <c r="D10" s="45" t="s">
        <v>4</v>
      </c>
      <c r="E10" s="45"/>
      <c r="F10" s="13">
        <f t="shared" si="0"/>
        <v>91.682000000000002</v>
      </c>
      <c r="G10" s="13">
        <f t="shared" si="0"/>
        <v>0</v>
      </c>
      <c r="H10" s="13">
        <f t="shared" si="0"/>
        <v>0</v>
      </c>
    </row>
    <row r="11" spans="1:8" ht="55.15" customHeight="1">
      <c r="A11" s="6" t="s">
        <v>163</v>
      </c>
      <c r="B11" s="45" t="s">
        <v>4</v>
      </c>
      <c r="C11" s="45" t="s">
        <v>6</v>
      </c>
      <c r="D11" s="45" t="s">
        <v>43</v>
      </c>
      <c r="E11" s="45"/>
      <c r="F11" s="13">
        <f t="shared" si="0"/>
        <v>91.682000000000002</v>
      </c>
      <c r="G11" s="13">
        <f t="shared" si="0"/>
        <v>0</v>
      </c>
      <c r="H11" s="13">
        <f t="shared" si="0"/>
        <v>0</v>
      </c>
    </row>
    <row r="12" spans="1:8" ht="47.25">
      <c r="A12" s="6" t="s">
        <v>136</v>
      </c>
      <c r="B12" s="45" t="s">
        <v>4</v>
      </c>
      <c r="C12" s="45" t="s">
        <v>6</v>
      </c>
      <c r="D12" s="45" t="s">
        <v>229</v>
      </c>
      <c r="E12" s="45"/>
      <c r="F12" s="13">
        <f>F13</f>
        <v>91.682000000000002</v>
      </c>
      <c r="G12" s="13">
        <f t="shared" si="0"/>
        <v>0</v>
      </c>
      <c r="H12" s="13">
        <f t="shared" si="0"/>
        <v>0</v>
      </c>
    </row>
    <row r="13" spans="1:8" ht="94.5">
      <c r="A13" s="6" t="s">
        <v>29</v>
      </c>
      <c r="B13" s="45" t="s">
        <v>4</v>
      </c>
      <c r="C13" s="45" t="s">
        <v>6</v>
      </c>
      <c r="D13" s="45" t="s">
        <v>229</v>
      </c>
      <c r="E13" s="45" t="s">
        <v>21</v>
      </c>
      <c r="F13" s="13">
        <v>91.682000000000002</v>
      </c>
      <c r="G13" s="13">
        <v>0</v>
      </c>
      <c r="H13" s="13">
        <v>0</v>
      </c>
    </row>
    <row r="14" spans="1:8" ht="63">
      <c r="A14" s="6" t="s">
        <v>20</v>
      </c>
      <c r="B14" s="45" t="s">
        <v>4</v>
      </c>
      <c r="C14" s="45" t="s">
        <v>5</v>
      </c>
      <c r="D14" s="45"/>
      <c r="E14" s="45"/>
      <c r="F14" s="46">
        <f t="shared" ref="F14:H15" si="1">F15</f>
        <v>2260.9520000000002</v>
      </c>
      <c r="G14" s="46">
        <f t="shared" si="1"/>
        <v>1984.125</v>
      </c>
      <c r="H14" s="46">
        <f t="shared" si="1"/>
        <v>1989.175</v>
      </c>
    </row>
    <row r="15" spans="1:8" ht="31.5">
      <c r="A15" s="6" t="s">
        <v>200</v>
      </c>
      <c r="B15" s="45" t="s">
        <v>4</v>
      </c>
      <c r="C15" s="45" t="s">
        <v>5</v>
      </c>
      <c r="D15" s="45" t="s">
        <v>4</v>
      </c>
      <c r="E15" s="45"/>
      <c r="F15" s="46">
        <f t="shared" si="1"/>
        <v>2260.9520000000002</v>
      </c>
      <c r="G15" s="46">
        <f t="shared" si="1"/>
        <v>1984.125</v>
      </c>
      <c r="H15" s="46">
        <f t="shared" si="1"/>
        <v>1989.175</v>
      </c>
    </row>
    <row r="16" spans="1:8" ht="55.15" customHeight="1">
      <c r="A16" s="6" t="s">
        <v>163</v>
      </c>
      <c r="B16" s="45" t="s">
        <v>4</v>
      </c>
      <c r="C16" s="45" t="s">
        <v>5</v>
      </c>
      <c r="D16" s="45" t="s">
        <v>43</v>
      </c>
      <c r="E16" s="45"/>
      <c r="F16" s="46">
        <f>F17+F21</f>
        <v>2260.9520000000002</v>
      </c>
      <c r="G16" s="46">
        <f>G17+G21</f>
        <v>1984.125</v>
      </c>
      <c r="H16" s="46">
        <f>H17+H21</f>
        <v>1989.175</v>
      </c>
    </row>
    <row r="17" spans="1:8" ht="47.25">
      <c r="A17" s="6" t="s">
        <v>136</v>
      </c>
      <c r="B17" s="45" t="s">
        <v>4</v>
      </c>
      <c r="C17" s="45" t="s">
        <v>5</v>
      </c>
      <c r="D17" s="45" t="s">
        <v>53</v>
      </c>
      <c r="E17" s="45"/>
      <c r="F17" s="46">
        <f>F18+F19+F20</f>
        <v>1944.952</v>
      </c>
      <c r="G17" s="46">
        <f>G18+G19+G20</f>
        <v>1668.125</v>
      </c>
      <c r="H17" s="46">
        <f>H18+H19+H20</f>
        <v>1673.175</v>
      </c>
    </row>
    <row r="18" spans="1:8" ht="94.5">
      <c r="A18" s="6" t="s">
        <v>29</v>
      </c>
      <c r="B18" s="45" t="s">
        <v>4</v>
      </c>
      <c r="C18" s="45" t="s">
        <v>5</v>
      </c>
      <c r="D18" s="45" t="s">
        <v>53</v>
      </c>
      <c r="E18" s="45" t="s">
        <v>21</v>
      </c>
      <c r="F18" s="13">
        <v>1128.373</v>
      </c>
      <c r="G18" s="46">
        <v>1253.05</v>
      </c>
      <c r="H18" s="46">
        <v>1259.75</v>
      </c>
    </row>
    <row r="19" spans="1:8" ht="31.5">
      <c r="A19" s="6" t="s">
        <v>30</v>
      </c>
      <c r="B19" s="45" t="s">
        <v>4</v>
      </c>
      <c r="C19" s="45" t="s">
        <v>5</v>
      </c>
      <c r="D19" s="45" t="s">
        <v>53</v>
      </c>
      <c r="E19" s="45" t="s">
        <v>22</v>
      </c>
      <c r="F19" s="13">
        <v>815.52</v>
      </c>
      <c r="G19" s="46">
        <v>412.875</v>
      </c>
      <c r="H19" s="46">
        <v>411.22500000000002</v>
      </c>
    </row>
    <row r="20" spans="1:8" ht="15.75">
      <c r="A20" s="6" t="s">
        <v>23</v>
      </c>
      <c r="B20" s="45" t="s">
        <v>4</v>
      </c>
      <c r="C20" s="45" t="s">
        <v>5</v>
      </c>
      <c r="D20" s="45" t="s">
        <v>53</v>
      </c>
      <c r="E20" s="45" t="s">
        <v>24</v>
      </c>
      <c r="F20" s="13">
        <v>1.0589999999999999</v>
      </c>
      <c r="G20" s="46">
        <v>2.2000000000000002</v>
      </c>
      <c r="H20" s="46">
        <v>2.2000000000000002</v>
      </c>
    </row>
    <row r="21" spans="1:8" ht="63">
      <c r="A21" s="6" t="s">
        <v>165</v>
      </c>
      <c r="B21" s="45" t="s">
        <v>4</v>
      </c>
      <c r="C21" s="45" t="s">
        <v>5</v>
      </c>
      <c r="D21" s="45" t="s">
        <v>55</v>
      </c>
      <c r="E21" s="45"/>
      <c r="F21" s="46">
        <f>F22</f>
        <v>316</v>
      </c>
      <c r="G21" s="46">
        <f>G22</f>
        <v>316</v>
      </c>
      <c r="H21" s="46">
        <f>H22</f>
        <v>316</v>
      </c>
    </row>
    <row r="22" spans="1:8" ht="22.15" customHeight="1">
      <c r="A22" s="6" t="s">
        <v>23</v>
      </c>
      <c r="B22" s="45" t="s">
        <v>4</v>
      </c>
      <c r="C22" s="45" t="s">
        <v>5</v>
      </c>
      <c r="D22" s="45" t="s">
        <v>55</v>
      </c>
      <c r="E22" s="45" t="s">
        <v>40</v>
      </c>
      <c r="F22" s="46">
        <v>316</v>
      </c>
      <c r="G22" s="46">
        <v>316</v>
      </c>
      <c r="H22" s="46">
        <v>316</v>
      </c>
    </row>
    <row r="23" spans="1:8" ht="15.75">
      <c r="A23" s="6" t="s">
        <v>26</v>
      </c>
      <c r="B23" s="45" t="s">
        <v>4</v>
      </c>
      <c r="C23" s="45" t="s">
        <v>9</v>
      </c>
      <c r="D23" s="45"/>
      <c r="E23" s="45"/>
      <c r="F23" s="46">
        <f t="shared" ref="F23:H27" si="2">F24</f>
        <v>0</v>
      </c>
      <c r="G23" s="46">
        <f t="shared" si="2"/>
        <v>1</v>
      </c>
      <c r="H23" s="46">
        <f t="shared" si="2"/>
        <v>1</v>
      </c>
    </row>
    <row r="24" spans="1:8" ht="31.5">
      <c r="A24" s="6" t="s">
        <v>137</v>
      </c>
      <c r="B24" s="45" t="s">
        <v>4</v>
      </c>
      <c r="C24" s="45" t="s">
        <v>9</v>
      </c>
      <c r="D24" s="45" t="s">
        <v>56</v>
      </c>
      <c r="E24" s="45"/>
      <c r="F24" s="46">
        <f t="shared" si="2"/>
        <v>0</v>
      </c>
      <c r="G24" s="46">
        <f t="shared" si="2"/>
        <v>1</v>
      </c>
      <c r="H24" s="46">
        <f t="shared" si="2"/>
        <v>1</v>
      </c>
    </row>
    <row r="25" spans="1:8" ht="15.75">
      <c r="A25" s="6" t="s">
        <v>23</v>
      </c>
      <c r="B25" s="45" t="s">
        <v>4</v>
      </c>
      <c r="C25" s="45" t="s">
        <v>9</v>
      </c>
      <c r="D25" s="45" t="s">
        <v>56</v>
      </c>
      <c r="E25" s="45" t="s">
        <v>24</v>
      </c>
      <c r="F25" s="46">
        <v>0</v>
      </c>
      <c r="G25" s="46">
        <v>1</v>
      </c>
      <c r="H25" s="46">
        <v>1</v>
      </c>
    </row>
    <row r="26" spans="1:8" ht="19.149999999999999" customHeight="1">
      <c r="A26" s="6" t="s">
        <v>185</v>
      </c>
      <c r="B26" s="45" t="s">
        <v>4</v>
      </c>
      <c r="C26" s="45" t="s">
        <v>19</v>
      </c>
      <c r="D26" s="45"/>
      <c r="E26" s="45"/>
      <c r="F26" s="46">
        <f t="shared" si="2"/>
        <v>848</v>
      </c>
      <c r="G26" s="46">
        <f t="shared" si="2"/>
        <v>0</v>
      </c>
      <c r="H26" s="46">
        <f t="shared" si="2"/>
        <v>0</v>
      </c>
    </row>
    <row r="27" spans="1:8" ht="69" customHeight="1">
      <c r="A27" s="58" t="s">
        <v>190</v>
      </c>
      <c r="B27" s="45" t="s">
        <v>4</v>
      </c>
      <c r="C27" s="45" t="s">
        <v>19</v>
      </c>
      <c r="D27" s="1" t="s">
        <v>199</v>
      </c>
      <c r="E27" s="45"/>
      <c r="F27" s="46">
        <f t="shared" si="2"/>
        <v>848</v>
      </c>
      <c r="G27" s="46">
        <f t="shared" si="2"/>
        <v>0</v>
      </c>
      <c r="H27" s="46">
        <f t="shared" si="2"/>
        <v>0</v>
      </c>
    </row>
    <row r="28" spans="1:8" ht="31.5">
      <c r="A28" s="6" t="s">
        <v>119</v>
      </c>
      <c r="B28" s="45" t="s">
        <v>4</v>
      </c>
      <c r="C28" s="45" t="s">
        <v>19</v>
      </c>
      <c r="D28" s="1" t="s">
        <v>199</v>
      </c>
      <c r="E28" s="45" t="s">
        <v>22</v>
      </c>
      <c r="F28" s="46">
        <v>848</v>
      </c>
      <c r="G28" s="46">
        <v>0</v>
      </c>
      <c r="H28" s="46">
        <v>0</v>
      </c>
    </row>
    <row r="29" spans="1:8" ht="31.5">
      <c r="A29" s="6" t="s">
        <v>118</v>
      </c>
      <c r="B29" s="45" t="s">
        <v>4</v>
      </c>
      <c r="C29" s="45" t="s">
        <v>120</v>
      </c>
      <c r="D29" s="45"/>
      <c r="E29" s="45"/>
      <c r="F29" s="46">
        <f t="shared" ref="F29:H32" si="3">F30</f>
        <v>94.147000000000006</v>
      </c>
      <c r="G29" s="46">
        <f t="shared" si="3"/>
        <v>0</v>
      </c>
      <c r="H29" s="46">
        <f t="shared" si="3"/>
        <v>0</v>
      </c>
    </row>
    <row r="30" spans="1:8" ht="31.5">
      <c r="A30" s="6" t="s">
        <v>200</v>
      </c>
      <c r="B30" s="45" t="s">
        <v>4</v>
      </c>
      <c r="C30" s="45" t="s">
        <v>120</v>
      </c>
      <c r="D30" s="45" t="s">
        <v>4</v>
      </c>
      <c r="E30" s="45"/>
      <c r="F30" s="46">
        <f t="shared" si="3"/>
        <v>94.147000000000006</v>
      </c>
      <c r="G30" s="46">
        <f t="shared" si="3"/>
        <v>0</v>
      </c>
      <c r="H30" s="46">
        <f t="shared" si="3"/>
        <v>0</v>
      </c>
    </row>
    <row r="31" spans="1:8" ht="35.450000000000003" customHeight="1">
      <c r="A31" s="6" t="s">
        <v>138</v>
      </c>
      <c r="B31" s="45" t="s">
        <v>4</v>
      </c>
      <c r="C31" s="45" t="s">
        <v>120</v>
      </c>
      <c r="D31" s="45" t="s">
        <v>121</v>
      </c>
      <c r="E31" s="45"/>
      <c r="F31" s="46">
        <f t="shared" si="3"/>
        <v>94.147000000000006</v>
      </c>
      <c r="G31" s="46">
        <f t="shared" si="3"/>
        <v>0</v>
      </c>
      <c r="H31" s="46">
        <f t="shared" si="3"/>
        <v>0</v>
      </c>
    </row>
    <row r="32" spans="1:8" ht="37.15" customHeight="1">
      <c r="A32" s="6" t="s">
        <v>139</v>
      </c>
      <c r="B32" s="45" t="s">
        <v>4</v>
      </c>
      <c r="C32" s="45" t="s">
        <v>120</v>
      </c>
      <c r="D32" s="45" t="s">
        <v>122</v>
      </c>
      <c r="E32" s="45"/>
      <c r="F32" s="46">
        <f t="shared" si="3"/>
        <v>94.147000000000006</v>
      </c>
      <c r="G32" s="46">
        <f t="shared" si="3"/>
        <v>0</v>
      </c>
      <c r="H32" s="46">
        <f t="shared" si="3"/>
        <v>0</v>
      </c>
    </row>
    <row r="33" spans="1:8" ht="31.5">
      <c r="A33" s="6" t="s">
        <v>119</v>
      </c>
      <c r="B33" s="45" t="s">
        <v>4</v>
      </c>
      <c r="C33" s="45" t="s">
        <v>120</v>
      </c>
      <c r="D33" s="1" t="s">
        <v>227</v>
      </c>
      <c r="E33" s="1" t="s">
        <v>24</v>
      </c>
      <c r="F33" s="46">
        <v>94.147000000000006</v>
      </c>
      <c r="G33" s="46">
        <v>0</v>
      </c>
      <c r="H33" s="46">
        <v>0</v>
      </c>
    </row>
    <row r="34" spans="1:8" ht="15.75">
      <c r="A34" s="5" t="s">
        <v>2</v>
      </c>
      <c r="B34" s="44" t="s">
        <v>6</v>
      </c>
      <c r="C34" s="45"/>
      <c r="D34" s="45"/>
      <c r="E34" s="45"/>
      <c r="F34" s="43">
        <f t="shared" ref="F34:H37" si="4">F35</f>
        <v>99</v>
      </c>
      <c r="G34" s="43">
        <f t="shared" si="4"/>
        <v>96.6</v>
      </c>
      <c r="H34" s="43">
        <f t="shared" si="4"/>
        <v>99.9</v>
      </c>
    </row>
    <row r="35" spans="1:8" ht="31.5">
      <c r="A35" s="6" t="s">
        <v>27</v>
      </c>
      <c r="B35" s="45" t="s">
        <v>6</v>
      </c>
      <c r="C35" s="45" t="s">
        <v>7</v>
      </c>
      <c r="D35" s="45"/>
      <c r="E35" s="45"/>
      <c r="F35" s="46">
        <f t="shared" si="4"/>
        <v>99</v>
      </c>
      <c r="G35" s="46">
        <f t="shared" si="4"/>
        <v>96.6</v>
      </c>
      <c r="H35" s="46">
        <f t="shared" si="4"/>
        <v>99.9</v>
      </c>
    </row>
    <row r="36" spans="1:8" ht="31.5">
      <c r="A36" s="6" t="s">
        <v>200</v>
      </c>
      <c r="B36" s="45" t="s">
        <v>6</v>
      </c>
      <c r="C36" s="45" t="s">
        <v>7</v>
      </c>
      <c r="D36" s="45" t="s">
        <v>4</v>
      </c>
      <c r="E36" s="45"/>
      <c r="F36" s="46">
        <f t="shared" si="4"/>
        <v>99</v>
      </c>
      <c r="G36" s="46">
        <f t="shared" si="4"/>
        <v>96.6</v>
      </c>
      <c r="H36" s="46">
        <f t="shared" si="4"/>
        <v>99.9</v>
      </c>
    </row>
    <row r="37" spans="1:8" ht="48.6" customHeight="1">
      <c r="A37" s="6" t="s">
        <v>140</v>
      </c>
      <c r="B37" s="45" t="s">
        <v>6</v>
      </c>
      <c r="C37" s="45" t="s">
        <v>7</v>
      </c>
      <c r="D37" s="45" t="s">
        <v>44</v>
      </c>
      <c r="E37" s="45"/>
      <c r="F37" s="46">
        <f t="shared" si="4"/>
        <v>99</v>
      </c>
      <c r="G37" s="46">
        <f t="shared" si="4"/>
        <v>96.6</v>
      </c>
      <c r="H37" s="46">
        <f t="shared" si="4"/>
        <v>99.9</v>
      </c>
    </row>
    <row r="38" spans="1:8" ht="51.6" customHeight="1">
      <c r="A38" s="6" t="s">
        <v>141</v>
      </c>
      <c r="B38" s="45" t="s">
        <v>6</v>
      </c>
      <c r="C38" s="45" t="s">
        <v>7</v>
      </c>
      <c r="D38" s="45" t="s">
        <v>54</v>
      </c>
      <c r="E38" s="45"/>
      <c r="F38" s="46">
        <f>F39+F40</f>
        <v>99</v>
      </c>
      <c r="G38" s="46">
        <f>G39+G40</f>
        <v>96.6</v>
      </c>
      <c r="H38" s="46">
        <f>H39+H40</f>
        <v>99.9</v>
      </c>
    </row>
    <row r="39" spans="1:8" ht="97.15" customHeight="1">
      <c r="A39" s="6" t="s">
        <v>29</v>
      </c>
      <c r="B39" s="45" t="s">
        <v>6</v>
      </c>
      <c r="C39" s="45" t="s">
        <v>7</v>
      </c>
      <c r="D39" s="45" t="s">
        <v>54</v>
      </c>
      <c r="E39" s="45" t="s">
        <v>21</v>
      </c>
      <c r="F39" s="59">
        <v>91.903999999999996</v>
      </c>
      <c r="G39" s="46">
        <v>88.203999999999994</v>
      </c>
      <c r="H39" s="46">
        <v>91.504000000000005</v>
      </c>
    </row>
    <row r="40" spans="1:8" ht="31.5">
      <c r="A40" s="6" t="s">
        <v>30</v>
      </c>
      <c r="B40" s="45" t="s">
        <v>6</v>
      </c>
      <c r="C40" s="45" t="s">
        <v>7</v>
      </c>
      <c r="D40" s="45" t="s">
        <v>54</v>
      </c>
      <c r="E40" s="45" t="s">
        <v>22</v>
      </c>
      <c r="F40" s="59">
        <v>7.0960000000000001</v>
      </c>
      <c r="G40" s="46">
        <v>8.3960000000000008</v>
      </c>
      <c r="H40" s="46">
        <v>8.3960000000000008</v>
      </c>
    </row>
    <row r="41" spans="1:8" ht="15.75">
      <c r="A41" s="5" t="s">
        <v>45</v>
      </c>
      <c r="B41" s="44" t="s">
        <v>7</v>
      </c>
      <c r="C41" s="45"/>
      <c r="D41" s="45"/>
      <c r="E41" s="45"/>
      <c r="F41" s="43">
        <f>F42</f>
        <v>5.5</v>
      </c>
      <c r="G41" s="43">
        <f>G42</f>
        <v>1</v>
      </c>
      <c r="H41" s="43">
        <f>H42</f>
        <v>1</v>
      </c>
    </row>
    <row r="42" spans="1:8" ht="63">
      <c r="A42" s="6" t="s">
        <v>178</v>
      </c>
      <c r="B42" s="54" t="s">
        <v>7</v>
      </c>
      <c r="C42" s="54" t="s">
        <v>33</v>
      </c>
      <c r="D42" s="54"/>
      <c r="E42" s="54"/>
      <c r="F42" s="57">
        <f t="shared" ref="F42:H43" si="5">F43</f>
        <v>5.5</v>
      </c>
      <c r="G42" s="57">
        <f t="shared" si="5"/>
        <v>1</v>
      </c>
      <c r="H42" s="57">
        <f t="shared" si="5"/>
        <v>1</v>
      </c>
    </row>
    <row r="43" spans="1:8" ht="31.5">
      <c r="A43" s="22" t="s">
        <v>201</v>
      </c>
      <c r="B43" s="54" t="s">
        <v>7</v>
      </c>
      <c r="C43" s="54" t="s">
        <v>33</v>
      </c>
      <c r="D43" s="54" t="s">
        <v>4</v>
      </c>
      <c r="E43" s="54"/>
      <c r="F43" s="57">
        <f t="shared" si="5"/>
        <v>5.5</v>
      </c>
      <c r="G43" s="57">
        <f t="shared" si="5"/>
        <v>1</v>
      </c>
      <c r="H43" s="57">
        <f t="shared" si="5"/>
        <v>1</v>
      </c>
    </row>
    <row r="44" spans="1:8" ht="52.15" customHeight="1">
      <c r="A44" s="56" t="s">
        <v>179</v>
      </c>
      <c r="B44" s="54" t="s">
        <v>7</v>
      </c>
      <c r="C44" s="54" t="s">
        <v>33</v>
      </c>
      <c r="D44" s="54" t="s">
        <v>46</v>
      </c>
      <c r="E44" s="54"/>
      <c r="F44" s="57">
        <f>F47+F45</f>
        <v>5.5</v>
      </c>
      <c r="G44" s="57">
        <f>G47+G45</f>
        <v>1</v>
      </c>
      <c r="H44" s="57">
        <f>H47+H45</f>
        <v>1</v>
      </c>
    </row>
    <row r="45" spans="1:8" ht="31.5">
      <c r="A45" s="6" t="s">
        <v>221</v>
      </c>
      <c r="B45" s="54" t="s">
        <v>7</v>
      </c>
      <c r="C45" s="54" t="s">
        <v>33</v>
      </c>
      <c r="D45" s="1" t="s">
        <v>222</v>
      </c>
      <c r="E45" s="54"/>
      <c r="F45" s="57">
        <f>F46</f>
        <v>5.5</v>
      </c>
      <c r="G45" s="57">
        <f>G46</f>
        <v>0</v>
      </c>
      <c r="H45" s="57">
        <f>H46</f>
        <v>0</v>
      </c>
    </row>
    <row r="46" spans="1:8" ht="31.5">
      <c r="A46" s="56" t="s">
        <v>180</v>
      </c>
      <c r="B46" s="54" t="s">
        <v>7</v>
      </c>
      <c r="C46" s="54" t="s">
        <v>33</v>
      </c>
      <c r="D46" s="1" t="s">
        <v>222</v>
      </c>
      <c r="E46" s="54" t="s">
        <v>22</v>
      </c>
      <c r="F46" s="57">
        <v>5.5</v>
      </c>
      <c r="G46" s="57">
        <v>0</v>
      </c>
      <c r="H46" s="57">
        <v>0</v>
      </c>
    </row>
    <row r="47" spans="1:8" ht="47.25">
      <c r="A47" s="6" t="s">
        <v>142</v>
      </c>
      <c r="B47" s="54" t="s">
        <v>7</v>
      </c>
      <c r="C47" s="54" t="s">
        <v>33</v>
      </c>
      <c r="D47" s="54" t="s">
        <v>57</v>
      </c>
      <c r="E47" s="54"/>
      <c r="F47" s="57">
        <f>F48</f>
        <v>0</v>
      </c>
      <c r="G47" s="57">
        <f>G48</f>
        <v>1</v>
      </c>
      <c r="H47" s="57">
        <f>H48</f>
        <v>1</v>
      </c>
    </row>
    <row r="48" spans="1:8" ht="31.5">
      <c r="A48" s="56" t="s">
        <v>180</v>
      </c>
      <c r="B48" s="54" t="s">
        <v>7</v>
      </c>
      <c r="C48" s="54" t="s">
        <v>33</v>
      </c>
      <c r="D48" s="54" t="s">
        <v>57</v>
      </c>
      <c r="E48" s="54" t="s">
        <v>22</v>
      </c>
      <c r="F48" s="57">
        <v>0</v>
      </c>
      <c r="G48" s="57">
        <v>1</v>
      </c>
      <c r="H48" s="57">
        <v>1</v>
      </c>
    </row>
    <row r="49" spans="1:8" ht="15.75">
      <c r="A49" s="5" t="s">
        <v>41</v>
      </c>
      <c r="B49" s="44" t="s">
        <v>5</v>
      </c>
      <c r="C49" s="45"/>
      <c r="D49" s="45"/>
      <c r="E49" s="45"/>
      <c r="F49" s="43">
        <f>SUM(F50+F59+F63)</f>
        <v>9257.4160000000011</v>
      </c>
      <c r="G49" s="43">
        <f>SUM(G50+G59+G63)</f>
        <v>4279.6149999999998</v>
      </c>
      <c r="H49" s="43">
        <f>SUM(H50+H59+H63)</f>
        <v>4279.6149999999998</v>
      </c>
    </row>
    <row r="50" spans="1:8" ht="15.75">
      <c r="A50" s="5" t="s">
        <v>48</v>
      </c>
      <c r="B50" s="45" t="s">
        <v>5</v>
      </c>
      <c r="C50" s="45" t="s">
        <v>42</v>
      </c>
      <c r="D50" s="45"/>
      <c r="E50" s="45"/>
      <c r="F50" s="46">
        <f t="shared" ref="F50:H51" si="6">F51</f>
        <v>9257.4160000000011</v>
      </c>
      <c r="G50" s="46">
        <f t="shared" si="6"/>
        <v>4279.6149999999998</v>
      </c>
      <c r="H50" s="46">
        <f t="shared" si="6"/>
        <v>4279.6149999999998</v>
      </c>
    </row>
    <row r="51" spans="1:8" ht="63">
      <c r="A51" s="6" t="s">
        <v>209</v>
      </c>
      <c r="B51" s="45" t="s">
        <v>5</v>
      </c>
      <c r="C51" s="45" t="s">
        <v>42</v>
      </c>
      <c r="D51" s="45" t="s">
        <v>6</v>
      </c>
      <c r="E51" s="45"/>
      <c r="F51" s="46">
        <f t="shared" si="6"/>
        <v>9257.4160000000011</v>
      </c>
      <c r="G51" s="46">
        <f t="shared" si="6"/>
        <v>4279.6149999999998</v>
      </c>
      <c r="H51" s="46">
        <f t="shared" si="6"/>
        <v>4279.6149999999998</v>
      </c>
    </row>
    <row r="52" spans="1:8" ht="48.6" customHeight="1">
      <c r="A52" s="6" t="s">
        <v>203</v>
      </c>
      <c r="B52" s="45" t="s">
        <v>5</v>
      </c>
      <c r="C52" s="45" t="s">
        <v>42</v>
      </c>
      <c r="D52" s="45" t="s">
        <v>47</v>
      </c>
      <c r="E52" s="45"/>
      <c r="F52" s="46">
        <f>F53+F57+F55</f>
        <v>9257.4160000000011</v>
      </c>
      <c r="G52" s="46">
        <f>G53+G57+G55</f>
        <v>4279.6149999999998</v>
      </c>
      <c r="H52" s="46">
        <f>H53+H57+H55</f>
        <v>4279.6149999999998</v>
      </c>
    </row>
    <row r="53" spans="1:8" ht="63">
      <c r="A53" s="6" t="s">
        <v>215</v>
      </c>
      <c r="B53" s="45" t="s">
        <v>5</v>
      </c>
      <c r="C53" s="45" t="s">
        <v>42</v>
      </c>
      <c r="D53" s="45" t="s">
        <v>214</v>
      </c>
      <c r="E53" s="45"/>
      <c r="F53" s="46">
        <f t="shared" ref="F53:H57" si="7">F54</f>
        <v>1300</v>
      </c>
      <c r="G53" s="46">
        <f t="shared" si="7"/>
        <v>1300</v>
      </c>
      <c r="H53" s="46">
        <f t="shared" si="7"/>
        <v>1300</v>
      </c>
    </row>
    <row r="54" spans="1:8" ht="31.5">
      <c r="A54" s="6" t="s">
        <v>30</v>
      </c>
      <c r="B54" s="45" t="s">
        <v>5</v>
      </c>
      <c r="C54" s="45" t="s">
        <v>42</v>
      </c>
      <c r="D54" s="45" t="s">
        <v>214</v>
      </c>
      <c r="E54" s="45" t="s">
        <v>22</v>
      </c>
      <c r="F54" s="46">
        <v>1300</v>
      </c>
      <c r="G54" s="46">
        <v>1300</v>
      </c>
      <c r="H54" s="46">
        <v>1300</v>
      </c>
    </row>
    <row r="55" spans="1:8" ht="47.25">
      <c r="A55" s="6" t="s">
        <v>152</v>
      </c>
      <c r="B55" s="45" t="s">
        <v>5</v>
      </c>
      <c r="C55" s="45" t="s">
        <v>42</v>
      </c>
      <c r="D55" s="45" t="s">
        <v>217</v>
      </c>
      <c r="E55" s="45"/>
      <c r="F55" s="46">
        <f t="shared" si="7"/>
        <v>96.727000000000004</v>
      </c>
      <c r="G55" s="46">
        <f t="shared" si="7"/>
        <v>0</v>
      </c>
      <c r="H55" s="46">
        <f t="shared" si="7"/>
        <v>0</v>
      </c>
    </row>
    <row r="56" spans="1:8" ht="31.5">
      <c r="A56" s="6" t="s">
        <v>30</v>
      </c>
      <c r="B56" s="45" t="s">
        <v>5</v>
      </c>
      <c r="C56" s="45" t="s">
        <v>42</v>
      </c>
      <c r="D56" s="45" t="s">
        <v>217</v>
      </c>
      <c r="E56" s="45" t="s">
        <v>22</v>
      </c>
      <c r="F56" s="46">
        <v>96.727000000000004</v>
      </c>
      <c r="G56" s="46">
        <v>0</v>
      </c>
      <c r="H56" s="46">
        <v>0</v>
      </c>
    </row>
    <row r="57" spans="1:8" ht="63">
      <c r="A57" s="6" t="s">
        <v>143</v>
      </c>
      <c r="B57" s="45" t="s">
        <v>5</v>
      </c>
      <c r="C57" s="45" t="s">
        <v>42</v>
      </c>
      <c r="D57" s="45" t="s">
        <v>129</v>
      </c>
      <c r="E57" s="45"/>
      <c r="F57" s="46">
        <f t="shared" si="7"/>
        <v>7860.6890000000003</v>
      </c>
      <c r="G57" s="46">
        <f t="shared" si="7"/>
        <v>2979.6149999999998</v>
      </c>
      <c r="H57" s="46">
        <f>H58</f>
        <v>2979.6149999999998</v>
      </c>
    </row>
    <row r="58" spans="1:8" ht="31.5">
      <c r="A58" s="6" t="s">
        <v>30</v>
      </c>
      <c r="B58" s="45" t="s">
        <v>5</v>
      </c>
      <c r="C58" s="45" t="s">
        <v>42</v>
      </c>
      <c r="D58" s="45" t="s">
        <v>129</v>
      </c>
      <c r="E58" s="45" t="s">
        <v>22</v>
      </c>
      <c r="F58" s="46">
        <v>7860.6890000000003</v>
      </c>
      <c r="G58" s="46">
        <v>2979.6149999999998</v>
      </c>
      <c r="H58" s="46">
        <v>2979.6149999999998</v>
      </c>
    </row>
    <row r="59" spans="1:8" ht="31.5">
      <c r="A59" s="6" t="s">
        <v>62</v>
      </c>
      <c r="B59" s="45" t="s">
        <v>5</v>
      </c>
      <c r="C59" s="45" t="s">
        <v>63</v>
      </c>
      <c r="D59" s="45"/>
      <c r="E59" s="45"/>
      <c r="F59" s="46">
        <f t="shared" ref="F59:H61" si="8">F60</f>
        <v>0</v>
      </c>
      <c r="G59" s="46">
        <f t="shared" si="8"/>
        <v>0</v>
      </c>
      <c r="H59" s="46">
        <f t="shared" si="8"/>
        <v>0</v>
      </c>
    </row>
    <row r="60" spans="1:8" ht="47.25">
      <c r="A60" s="6" t="s">
        <v>144</v>
      </c>
      <c r="B60" s="45" t="s">
        <v>5</v>
      </c>
      <c r="C60" s="45" t="s">
        <v>63</v>
      </c>
      <c r="D60" s="45" t="s">
        <v>71</v>
      </c>
      <c r="E60" s="45"/>
      <c r="F60" s="46">
        <f t="shared" si="8"/>
        <v>0</v>
      </c>
      <c r="G60" s="46">
        <f t="shared" si="8"/>
        <v>0</v>
      </c>
      <c r="H60" s="46">
        <f t="shared" si="8"/>
        <v>0</v>
      </c>
    </row>
    <row r="61" spans="1:8" ht="15.75">
      <c r="A61" s="6" t="s">
        <v>145</v>
      </c>
      <c r="B61" s="45" t="s">
        <v>5</v>
      </c>
      <c r="C61" s="45" t="s">
        <v>63</v>
      </c>
      <c r="D61" s="45" t="s">
        <v>64</v>
      </c>
      <c r="E61" s="45"/>
      <c r="F61" s="46">
        <f t="shared" si="8"/>
        <v>0</v>
      </c>
      <c r="G61" s="46">
        <f t="shared" si="8"/>
        <v>0</v>
      </c>
      <c r="H61" s="46">
        <f t="shared" si="8"/>
        <v>0</v>
      </c>
    </row>
    <row r="62" spans="1:8" ht="31.5">
      <c r="A62" s="6" t="s">
        <v>31</v>
      </c>
      <c r="B62" s="45" t="s">
        <v>5</v>
      </c>
      <c r="C62" s="45" t="s">
        <v>63</v>
      </c>
      <c r="D62" s="45" t="s">
        <v>64</v>
      </c>
      <c r="E62" s="45" t="s">
        <v>22</v>
      </c>
      <c r="F62" s="46">
        <v>0</v>
      </c>
      <c r="G62" s="46">
        <v>0</v>
      </c>
      <c r="H62" s="46">
        <v>0</v>
      </c>
    </row>
    <row r="63" spans="1:8" ht="31.5">
      <c r="A63" s="6" t="s">
        <v>200</v>
      </c>
      <c r="B63" s="45" t="s">
        <v>5</v>
      </c>
      <c r="C63" s="45" t="s">
        <v>63</v>
      </c>
      <c r="D63" s="45" t="s">
        <v>4</v>
      </c>
      <c r="E63" s="45"/>
      <c r="F63" s="46">
        <f>F64</f>
        <v>0</v>
      </c>
      <c r="G63" s="46">
        <f>G64</f>
        <v>0</v>
      </c>
      <c r="H63" s="46">
        <f>H64</f>
        <v>0</v>
      </c>
    </row>
    <row r="64" spans="1:8" ht="46.15" customHeight="1">
      <c r="A64" s="6" t="s">
        <v>146</v>
      </c>
      <c r="B64" s="45" t="s">
        <v>5</v>
      </c>
      <c r="C64" s="45" t="s">
        <v>63</v>
      </c>
      <c r="D64" s="45" t="s">
        <v>70</v>
      </c>
      <c r="E64" s="45"/>
      <c r="F64" s="46">
        <f>F65+F67</f>
        <v>0</v>
      </c>
      <c r="G64" s="46">
        <f>G65+G67</f>
        <v>0</v>
      </c>
      <c r="H64" s="46">
        <f>H65+H67</f>
        <v>0</v>
      </c>
    </row>
    <row r="65" spans="1:8" ht="50.45" customHeight="1">
      <c r="A65" s="6" t="s">
        <v>147</v>
      </c>
      <c r="B65" s="45" t="s">
        <v>5</v>
      </c>
      <c r="C65" s="45" t="s">
        <v>63</v>
      </c>
      <c r="D65" s="45" t="s">
        <v>74</v>
      </c>
      <c r="E65" s="45"/>
      <c r="F65" s="46">
        <f>F66</f>
        <v>0</v>
      </c>
      <c r="G65" s="46">
        <f>G66</f>
        <v>0</v>
      </c>
      <c r="H65" s="46">
        <f>H66</f>
        <v>0</v>
      </c>
    </row>
    <row r="66" spans="1:8" ht="31.5">
      <c r="A66" s="6" t="s">
        <v>30</v>
      </c>
      <c r="B66" s="45" t="s">
        <v>5</v>
      </c>
      <c r="C66" s="45" t="s">
        <v>63</v>
      </c>
      <c r="D66" s="45" t="s">
        <v>74</v>
      </c>
      <c r="E66" s="45" t="s">
        <v>22</v>
      </c>
      <c r="F66" s="46">
        <v>0</v>
      </c>
      <c r="G66" s="46">
        <v>0</v>
      </c>
      <c r="H66" s="46">
        <v>0</v>
      </c>
    </row>
    <row r="67" spans="1:8" ht="46.9" customHeight="1">
      <c r="A67" s="6" t="s">
        <v>148</v>
      </c>
      <c r="B67" s="45" t="s">
        <v>5</v>
      </c>
      <c r="C67" s="45" t="s">
        <v>63</v>
      </c>
      <c r="D67" s="45" t="s">
        <v>69</v>
      </c>
      <c r="E67" s="45"/>
      <c r="F67" s="46">
        <f>F68</f>
        <v>0</v>
      </c>
      <c r="G67" s="46">
        <f>G68</f>
        <v>0</v>
      </c>
      <c r="H67" s="46">
        <f>H68</f>
        <v>0</v>
      </c>
    </row>
    <row r="68" spans="1:8" ht="31.5">
      <c r="A68" s="6" t="s">
        <v>30</v>
      </c>
      <c r="B68" s="45" t="s">
        <v>5</v>
      </c>
      <c r="C68" s="45" t="s">
        <v>63</v>
      </c>
      <c r="D68" s="45" t="s">
        <v>69</v>
      </c>
      <c r="E68" s="45" t="s">
        <v>22</v>
      </c>
      <c r="F68" s="46">
        <v>0</v>
      </c>
      <c r="G68" s="46">
        <v>0</v>
      </c>
      <c r="H68" s="46">
        <v>0</v>
      </c>
    </row>
    <row r="69" spans="1:8" ht="15.75">
      <c r="A69" s="5" t="s">
        <v>37</v>
      </c>
      <c r="B69" s="44" t="s">
        <v>38</v>
      </c>
      <c r="C69" s="45"/>
      <c r="D69" s="45"/>
      <c r="E69" s="45"/>
      <c r="F69" s="43">
        <f>F70+F80</f>
        <v>2408.739</v>
      </c>
      <c r="G69" s="43">
        <f>G70+G80</f>
        <v>146.239</v>
      </c>
      <c r="H69" s="43">
        <f>H70+H80</f>
        <v>162.964</v>
      </c>
    </row>
    <row r="70" spans="1:8" ht="15.75">
      <c r="A70" s="6" t="s">
        <v>186</v>
      </c>
      <c r="B70" s="45" t="s">
        <v>38</v>
      </c>
      <c r="C70" s="45" t="s">
        <v>6</v>
      </c>
      <c r="D70" s="45"/>
      <c r="E70" s="45"/>
      <c r="F70" s="46">
        <f t="shared" ref="F70:H78" si="9">F71</f>
        <v>1761.307</v>
      </c>
      <c r="G70" s="46">
        <f t="shared" si="9"/>
        <v>0</v>
      </c>
      <c r="H70" s="46">
        <f t="shared" si="9"/>
        <v>0</v>
      </c>
    </row>
    <row r="71" spans="1:8" ht="64.900000000000006" customHeight="1">
      <c r="A71" s="22" t="s">
        <v>204</v>
      </c>
      <c r="B71" s="45" t="s">
        <v>38</v>
      </c>
      <c r="C71" s="45" t="s">
        <v>6</v>
      </c>
      <c r="D71" s="45" t="s">
        <v>6</v>
      </c>
      <c r="E71" s="45"/>
      <c r="F71" s="46">
        <f>F72+F75</f>
        <v>1761.307</v>
      </c>
      <c r="G71" s="46">
        <f t="shared" si="9"/>
        <v>0</v>
      </c>
      <c r="H71" s="46">
        <f t="shared" si="9"/>
        <v>0</v>
      </c>
    </row>
    <row r="72" spans="1:8" ht="51.6" customHeight="1">
      <c r="A72" s="56" t="s">
        <v>187</v>
      </c>
      <c r="B72" s="45" t="s">
        <v>38</v>
      </c>
      <c r="C72" s="45" t="s">
        <v>6</v>
      </c>
      <c r="D72" s="45" t="s">
        <v>49</v>
      </c>
      <c r="E72" s="45"/>
      <c r="F72" s="46">
        <f t="shared" si="9"/>
        <v>0</v>
      </c>
      <c r="G72" s="46">
        <f t="shared" si="9"/>
        <v>0</v>
      </c>
      <c r="H72" s="46">
        <f t="shared" si="9"/>
        <v>0</v>
      </c>
    </row>
    <row r="73" spans="1:8" ht="47.45" customHeight="1">
      <c r="A73" s="56" t="s">
        <v>188</v>
      </c>
      <c r="B73" s="45" t="s">
        <v>38</v>
      </c>
      <c r="C73" s="45" t="s">
        <v>6</v>
      </c>
      <c r="D73" s="1" t="s">
        <v>191</v>
      </c>
      <c r="E73" s="45"/>
      <c r="F73" s="46">
        <f t="shared" si="9"/>
        <v>0</v>
      </c>
      <c r="G73" s="46">
        <f t="shared" si="9"/>
        <v>0</v>
      </c>
      <c r="H73" s="46">
        <f t="shared" si="9"/>
        <v>0</v>
      </c>
    </row>
    <row r="74" spans="1:8" ht="31.5">
      <c r="A74" s="56" t="s">
        <v>30</v>
      </c>
      <c r="B74" s="45" t="s">
        <v>38</v>
      </c>
      <c r="C74" s="45" t="s">
        <v>6</v>
      </c>
      <c r="D74" s="1" t="s">
        <v>191</v>
      </c>
      <c r="E74" s="45" t="s">
        <v>22</v>
      </c>
      <c r="F74" s="46">
        <v>0</v>
      </c>
      <c r="G74" s="46">
        <v>0</v>
      </c>
      <c r="H74" s="46">
        <v>0</v>
      </c>
    </row>
    <row r="75" spans="1:8" ht="33.6" customHeight="1">
      <c r="A75" s="6" t="s">
        <v>153</v>
      </c>
      <c r="B75" s="45" t="s">
        <v>38</v>
      </c>
      <c r="C75" s="45" t="s">
        <v>6</v>
      </c>
      <c r="D75" s="45" t="s">
        <v>50</v>
      </c>
      <c r="E75" s="45"/>
      <c r="F75" s="46">
        <f>F76+F78</f>
        <v>1761.307</v>
      </c>
      <c r="G75" s="46">
        <f t="shared" si="9"/>
        <v>0</v>
      </c>
      <c r="H75" s="46">
        <f t="shared" si="9"/>
        <v>0</v>
      </c>
    </row>
    <row r="76" spans="1:8" ht="47.45" customHeight="1">
      <c r="A76" s="6" t="s">
        <v>155</v>
      </c>
      <c r="B76" s="45" t="s">
        <v>38</v>
      </c>
      <c r="C76" s="45" t="s">
        <v>6</v>
      </c>
      <c r="D76" s="1" t="s">
        <v>223</v>
      </c>
      <c r="E76" s="45"/>
      <c r="F76" s="46">
        <f t="shared" si="9"/>
        <v>1731.307</v>
      </c>
      <c r="G76" s="46">
        <f t="shared" si="9"/>
        <v>0</v>
      </c>
      <c r="H76" s="46">
        <f t="shared" si="9"/>
        <v>0</v>
      </c>
    </row>
    <row r="77" spans="1:8" ht="31.5">
      <c r="A77" s="56" t="s">
        <v>30</v>
      </c>
      <c r="B77" s="45" t="s">
        <v>38</v>
      </c>
      <c r="C77" s="45" t="s">
        <v>6</v>
      </c>
      <c r="D77" s="1" t="s">
        <v>223</v>
      </c>
      <c r="E77" s="45" t="s">
        <v>22</v>
      </c>
      <c r="F77" s="46">
        <v>1731.307</v>
      </c>
      <c r="G77" s="46">
        <v>0</v>
      </c>
      <c r="H77" s="46">
        <v>0</v>
      </c>
    </row>
    <row r="78" spans="1:8" ht="47.45" customHeight="1">
      <c r="A78" s="6" t="s">
        <v>155</v>
      </c>
      <c r="B78" s="45" t="s">
        <v>38</v>
      </c>
      <c r="C78" s="45" t="s">
        <v>6</v>
      </c>
      <c r="D78" s="1" t="s">
        <v>59</v>
      </c>
      <c r="E78" s="45"/>
      <c r="F78" s="46">
        <f t="shared" si="9"/>
        <v>30</v>
      </c>
      <c r="G78" s="46">
        <f t="shared" si="9"/>
        <v>0</v>
      </c>
      <c r="H78" s="46">
        <f t="shared" si="9"/>
        <v>0</v>
      </c>
    </row>
    <row r="79" spans="1:8" ht="31.5">
      <c r="A79" s="56" t="s">
        <v>30</v>
      </c>
      <c r="B79" s="45" t="s">
        <v>38</v>
      </c>
      <c r="C79" s="45" t="s">
        <v>6</v>
      </c>
      <c r="D79" s="1" t="s">
        <v>59</v>
      </c>
      <c r="E79" s="45" t="s">
        <v>22</v>
      </c>
      <c r="F79" s="46">
        <v>30</v>
      </c>
      <c r="G79" s="46">
        <v>0</v>
      </c>
      <c r="H79" s="46">
        <v>0</v>
      </c>
    </row>
    <row r="80" spans="1:8" ht="64.900000000000006" customHeight="1">
      <c r="A80" s="38" t="s">
        <v>149</v>
      </c>
      <c r="B80" s="45" t="s">
        <v>38</v>
      </c>
      <c r="C80" s="45" t="s">
        <v>7</v>
      </c>
      <c r="D80" s="45" t="s">
        <v>6</v>
      </c>
      <c r="E80" s="45"/>
      <c r="F80" s="46">
        <f>F81+F88+F91+F102</f>
        <v>647.43200000000002</v>
      </c>
      <c r="G80" s="46">
        <f>G81+G88+G91+G102</f>
        <v>146.239</v>
      </c>
      <c r="H80" s="46">
        <f>H81+H88+H91+H102</f>
        <v>162.964</v>
      </c>
    </row>
    <row r="81" spans="1:8" ht="51.6" customHeight="1">
      <c r="A81" s="47" t="s">
        <v>150</v>
      </c>
      <c r="B81" s="45" t="s">
        <v>38</v>
      </c>
      <c r="C81" s="45" t="s">
        <v>7</v>
      </c>
      <c r="D81" s="45" t="s">
        <v>49</v>
      </c>
      <c r="E81" s="45"/>
      <c r="F81" s="46">
        <f>F82+F84+F86</f>
        <v>266.351</v>
      </c>
      <c r="G81" s="46">
        <f>G82+G84+G86</f>
        <v>146.239</v>
      </c>
      <c r="H81" s="46">
        <f>H82+H84+H86</f>
        <v>162.964</v>
      </c>
    </row>
    <row r="82" spans="1:8" ht="47.45" customHeight="1">
      <c r="A82" s="6" t="s">
        <v>151</v>
      </c>
      <c r="B82" s="45" t="s">
        <v>38</v>
      </c>
      <c r="C82" s="45" t="s">
        <v>7</v>
      </c>
      <c r="D82" s="45" t="s">
        <v>130</v>
      </c>
      <c r="E82" s="45"/>
      <c r="F82" s="46">
        <f>F83</f>
        <v>22.989000000000001</v>
      </c>
      <c r="G82" s="46">
        <f>G83</f>
        <v>22.989000000000001</v>
      </c>
      <c r="H82" s="46">
        <f>H83</f>
        <v>22.989000000000001</v>
      </c>
    </row>
    <row r="83" spans="1:8" ht="31.5">
      <c r="A83" s="6" t="s">
        <v>30</v>
      </c>
      <c r="B83" s="45" t="s">
        <v>38</v>
      </c>
      <c r="C83" s="45" t="s">
        <v>7</v>
      </c>
      <c r="D83" s="45" t="s">
        <v>130</v>
      </c>
      <c r="E83" s="45" t="s">
        <v>22</v>
      </c>
      <c r="F83" s="46">
        <v>22.989000000000001</v>
      </c>
      <c r="G83" s="46">
        <v>22.989000000000001</v>
      </c>
      <c r="H83" s="46">
        <v>22.989000000000001</v>
      </c>
    </row>
    <row r="84" spans="1:8" ht="48.6" customHeight="1">
      <c r="A84" s="6" t="s">
        <v>151</v>
      </c>
      <c r="B84" s="45" t="s">
        <v>38</v>
      </c>
      <c r="C84" s="45" t="s">
        <v>7</v>
      </c>
      <c r="D84" s="45" t="s">
        <v>130</v>
      </c>
      <c r="E84" s="45"/>
      <c r="F84" s="46">
        <f>F85</f>
        <v>84.725999999999999</v>
      </c>
      <c r="G84" s="46">
        <f>G85</f>
        <v>122.25</v>
      </c>
      <c r="H84" s="46">
        <f>H85</f>
        <v>138.97499999999999</v>
      </c>
    </row>
    <row r="85" spans="1:8" ht="31.5">
      <c r="A85" s="6" t="s">
        <v>30</v>
      </c>
      <c r="B85" s="45" t="s">
        <v>38</v>
      </c>
      <c r="C85" s="45" t="s">
        <v>7</v>
      </c>
      <c r="D85" s="45" t="s">
        <v>130</v>
      </c>
      <c r="E85" s="45" t="s">
        <v>22</v>
      </c>
      <c r="F85" s="59">
        <v>84.725999999999999</v>
      </c>
      <c r="G85" s="46">
        <v>122.25</v>
      </c>
      <c r="H85" s="46">
        <v>138.97499999999999</v>
      </c>
    </row>
    <row r="86" spans="1:8" ht="47.45" customHeight="1">
      <c r="A86" s="6" t="s">
        <v>151</v>
      </c>
      <c r="B86" s="45" t="s">
        <v>38</v>
      </c>
      <c r="C86" s="45" t="s">
        <v>7</v>
      </c>
      <c r="D86" s="45" t="s">
        <v>58</v>
      </c>
      <c r="E86" s="45"/>
      <c r="F86" s="46">
        <f>F87</f>
        <v>158.636</v>
      </c>
      <c r="G86" s="46">
        <f>G87</f>
        <v>1</v>
      </c>
      <c r="H86" s="46">
        <f>H87</f>
        <v>1</v>
      </c>
    </row>
    <row r="87" spans="1:8" ht="31.5">
      <c r="A87" s="6" t="s">
        <v>30</v>
      </c>
      <c r="B87" s="45" t="s">
        <v>38</v>
      </c>
      <c r="C87" s="45" t="s">
        <v>7</v>
      </c>
      <c r="D87" s="45" t="s">
        <v>58</v>
      </c>
      <c r="E87" s="45" t="s">
        <v>22</v>
      </c>
      <c r="F87" s="59">
        <v>158.636</v>
      </c>
      <c r="G87" s="46">
        <v>1</v>
      </c>
      <c r="H87" s="46">
        <v>1</v>
      </c>
    </row>
    <row r="88" spans="1:8" ht="47.25">
      <c r="A88" s="6" t="s">
        <v>203</v>
      </c>
      <c r="B88" s="45" t="s">
        <v>38</v>
      </c>
      <c r="C88" s="45" t="s">
        <v>7</v>
      </c>
      <c r="D88" s="45" t="s">
        <v>47</v>
      </c>
      <c r="E88" s="45"/>
      <c r="F88" s="46">
        <f t="shared" ref="F88:H89" si="10">F89</f>
        <v>0</v>
      </c>
      <c r="G88" s="46">
        <f t="shared" si="10"/>
        <v>0</v>
      </c>
      <c r="H88" s="46">
        <f t="shared" si="10"/>
        <v>0</v>
      </c>
    </row>
    <row r="89" spans="1:8" ht="47.25">
      <c r="A89" s="6" t="s">
        <v>152</v>
      </c>
      <c r="B89" s="45" t="s">
        <v>38</v>
      </c>
      <c r="C89" s="45" t="s">
        <v>7</v>
      </c>
      <c r="D89" s="45" t="s">
        <v>72</v>
      </c>
      <c r="E89" s="45"/>
      <c r="F89" s="46">
        <f t="shared" si="10"/>
        <v>0</v>
      </c>
      <c r="G89" s="46">
        <f t="shared" si="10"/>
        <v>0</v>
      </c>
      <c r="H89" s="46">
        <f t="shared" si="10"/>
        <v>0</v>
      </c>
    </row>
    <row r="90" spans="1:8" ht="31.5">
      <c r="A90" s="6" t="s">
        <v>30</v>
      </c>
      <c r="B90" s="45" t="s">
        <v>38</v>
      </c>
      <c r="C90" s="45" t="s">
        <v>7</v>
      </c>
      <c r="D90" s="45" t="s">
        <v>72</v>
      </c>
      <c r="E90" s="45" t="s">
        <v>22</v>
      </c>
      <c r="F90" s="59">
        <v>0</v>
      </c>
      <c r="G90" s="46"/>
      <c r="H90" s="46">
        <v>0</v>
      </c>
    </row>
    <row r="91" spans="1:8" ht="31.5">
      <c r="A91" s="6" t="s">
        <v>153</v>
      </c>
      <c r="B91" s="45" t="s">
        <v>38</v>
      </c>
      <c r="C91" s="45" t="s">
        <v>7</v>
      </c>
      <c r="D91" s="45" t="s">
        <v>50</v>
      </c>
      <c r="E91" s="45"/>
      <c r="F91" s="46">
        <f>F92+F98+F96+F94+F100</f>
        <v>381.08100000000002</v>
      </c>
      <c r="G91" s="46">
        <f>G92+G98+G96+G94+G100</f>
        <v>0</v>
      </c>
      <c r="H91" s="46">
        <f>H92+H98+H96+H94+H100</f>
        <v>0</v>
      </c>
    </row>
    <row r="92" spans="1:8" ht="47.25">
      <c r="A92" s="6" t="s">
        <v>154</v>
      </c>
      <c r="B92" s="45" t="s">
        <v>38</v>
      </c>
      <c r="C92" s="45" t="s">
        <v>7</v>
      </c>
      <c r="D92" s="45" t="s">
        <v>73</v>
      </c>
      <c r="E92" s="45"/>
      <c r="F92" s="46">
        <f>F93</f>
        <v>0</v>
      </c>
      <c r="G92" s="46">
        <f>G93</f>
        <v>0</v>
      </c>
      <c r="H92" s="46">
        <f>H93</f>
        <v>0</v>
      </c>
    </row>
    <row r="93" spans="1:8" ht="31.5">
      <c r="A93" s="6" t="s">
        <v>31</v>
      </c>
      <c r="B93" s="45" t="s">
        <v>38</v>
      </c>
      <c r="C93" s="45" t="s">
        <v>7</v>
      </c>
      <c r="D93" s="45" t="s">
        <v>73</v>
      </c>
      <c r="E93" s="45" t="s">
        <v>22</v>
      </c>
      <c r="F93" s="46">
        <v>0</v>
      </c>
      <c r="G93" s="46">
        <v>0</v>
      </c>
      <c r="H93" s="46">
        <v>0</v>
      </c>
    </row>
    <row r="94" spans="1:8" ht="47.25">
      <c r="A94" s="6" t="s">
        <v>184</v>
      </c>
      <c r="B94" s="45" t="s">
        <v>38</v>
      </c>
      <c r="C94" s="45" t="s">
        <v>7</v>
      </c>
      <c r="D94" s="1" t="s">
        <v>218</v>
      </c>
      <c r="E94" s="45"/>
      <c r="F94" s="46">
        <f>F95</f>
        <v>15</v>
      </c>
      <c r="G94" s="46">
        <f>G95</f>
        <v>0</v>
      </c>
      <c r="H94" s="46">
        <f>H95</f>
        <v>0</v>
      </c>
    </row>
    <row r="95" spans="1:8" ht="31.5">
      <c r="A95" s="6" t="s">
        <v>31</v>
      </c>
      <c r="B95" s="45" t="s">
        <v>38</v>
      </c>
      <c r="C95" s="45" t="s">
        <v>7</v>
      </c>
      <c r="D95" s="1" t="s">
        <v>218</v>
      </c>
      <c r="E95" s="45" t="s">
        <v>22</v>
      </c>
      <c r="F95" s="46">
        <v>15</v>
      </c>
      <c r="G95" s="46">
        <v>0</v>
      </c>
      <c r="H95" s="46">
        <v>0</v>
      </c>
    </row>
    <row r="96" spans="1:8" ht="47.25">
      <c r="A96" s="6" t="s">
        <v>184</v>
      </c>
      <c r="B96" s="45" t="s">
        <v>38</v>
      </c>
      <c r="C96" s="45" t="s">
        <v>7</v>
      </c>
      <c r="D96" s="1" t="s">
        <v>198</v>
      </c>
      <c r="E96" s="45"/>
      <c r="F96" s="46">
        <f>F97</f>
        <v>110.51600000000001</v>
      </c>
      <c r="G96" s="46">
        <f>G97</f>
        <v>0</v>
      </c>
      <c r="H96" s="46">
        <f>H97</f>
        <v>0</v>
      </c>
    </row>
    <row r="97" spans="1:8" ht="31.5">
      <c r="A97" s="6" t="s">
        <v>31</v>
      </c>
      <c r="B97" s="45" t="s">
        <v>38</v>
      </c>
      <c r="C97" s="45" t="s">
        <v>7</v>
      </c>
      <c r="D97" s="1" t="s">
        <v>198</v>
      </c>
      <c r="E97" s="45" t="s">
        <v>22</v>
      </c>
      <c r="F97" s="46">
        <v>110.51600000000001</v>
      </c>
      <c r="G97" s="46">
        <v>0</v>
      </c>
      <c r="H97" s="46">
        <v>0</v>
      </c>
    </row>
    <row r="98" spans="1:8" ht="47.25">
      <c r="A98" s="6" t="s">
        <v>155</v>
      </c>
      <c r="B98" s="45" t="s">
        <v>38</v>
      </c>
      <c r="C98" s="45" t="s">
        <v>7</v>
      </c>
      <c r="D98" s="45" t="s">
        <v>59</v>
      </c>
      <c r="E98" s="45"/>
      <c r="F98" s="46">
        <f>F99</f>
        <v>55.564999999999998</v>
      </c>
      <c r="G98" s="46">
        <f>G99</f>
        <v>0</v>
      </c>
      <c r="H98" s="46">
        <f>H99</f>
        <v>0</v>
      </c>
    </row>
    <row r="99" spans="1:8" ht="31.5">
      <c r="A99" s="6" t="s">
        <v>31</v>
      </c>
      <c r="B99" s="45" t="s">
        <v>38</v>
      </c>
      <c r="C99" s="45" t="s">
        <v>7</v>
      </c>
      <c r="D99" s="45" t="s">
        <v>59</v>
      </c>
      <c r="E99" s="45" t="s">
        <v>22</v>
      </c>
      <c r="F99" s="59">
        <v>55.564999999999998</v>
      </c>
      <c r="G99" s="46">
        <v>0</v>
      </c>
      <c r="H99" s="46">
        <v>0</v>
      </c>
    </row>
    <row r="100" spans="1:8" ht="47.25">
      <c r="A100" s="6" t="s">
        <v>155</v>
      </c>
      <c r="B100" s="45" t="s">
        <v>38</v>
      </c>
      <c r="C100" s="45" t="s">
        <v>7</v>
      </c>
      <c r="D100" s="45" t="s">
        <v>226</v>
      </c>
      <c r="E100" s="45"/>
      <c r="F100" s="46">
        <f>F101</f>
        <v>200</v>
      </c>
      <c r="G100" s="46">
        <f>G101</f>
        <v>0</v>
      </c>
      <c r="H100" s="46">
        <f>H101</f>
        <v>0</v>
      </c>
    </row>
    <row r="101" spans="1:8" ht="31.5">
      <c r="A101" s="6" t="s">
        <v>31</v>
      </c>
      <c r="B101" s="45" t="s">
        <v>38</v>
      </c>
      <c r="C101" s="45" t="s">
        <v>7</v>
      </c>
      <c r="D101" s="45" t="s">
        <v>226</v>
      </c>
      <c r="E101" s="45" t="s">
        <v>22</v>
      </c>
      <c r="F101" s="46">
        <v>200</v>
      </c>
      <c r="G101" s="46">
        <v>0</v>
      </c>
      <c r="H101" s="46">
        <v>0</v>
      </c>
    </row>
    <row r="102" spans="1:8" ht="46.9" customHeight="1">
      <c r="A102" s="6" t="s">
        <v>156</v>
      </c>
      <c r="B102" s="45" t="s">
        <v>38</v>
      </c>
      <c r="C102" s="45" t="s">
        <v>7</v>
      </c>
      <c r="D102" s="45" t="s">
        <v>131</v>
      </c>
      <c r="E102" s="45"/>
      <c r="F102" s="46">
        <f t="shared" ref="F102:H103" si="11">F103</f>
        <v>0</v>
      </c>
      <c r="G102" s="46">
        <f t="shared" si="11"/>
        <v>0</v>
      </c>
      <c r="H102" s="46">
        <f t="shared" si="11"/>
        <v>0</v>
      </c>
    </row>
    <row r="103" spans="1:8" ht="15.75">
      <c r="A103" s="6" t="s">
        <v>176</v>
      </c>
      <c r="B103" s="45" t="s">
        <v>38</v>
      </c>
      <c r="C103" s="45" t="s">
        <v>7</v>
      </c>
      <c r="D103" s="45" t="s">
        <v>177</v>
      </c>
      <c r="E103" s="45"/>
      <c r="F103" s="46">
        <f t="shared" si="11"/>
        <v>0</v>
      </c>
      <c r="G103" s="46">
        <f t="shared" si="11"/>
        <v>0</v>
      </c>
      <c r="H103" s="46">
        <f t="shared" si="11"/>
        <v>0</v>
      </c>
    </row>
    <row r="104" spans="1:8" ht="31.5">
      <c r="A104" s="6" t="s">
        <v>31</v>
      </c>
      <c r="B104" s="45" t="s">
        <v>38</v>
      </c>
      <c r="C104" s="45" t="s">
        <v>7</v>
      </c>
      <c r="D104" s="45" t="s">
        <v>177</v>
      </c>
      <c r="E104" s="45" t="s">
        <v>22</v>
      </c>
      <c r="F104" s="46">
        <v>0</v>
      </c>
      <c r="G104" s="46">
        <v>0</v>
      </c>
      <c r="H104" s="46">
        <v>0</v>
      </c>
    </row>
    <row r="105" spans="1:8" ht="15.75">
      <c r="A105" s="5" t="s">
        <v>28</v>
      </c>
      <c r="B105" s="44" t="s">
        <v>8</v>
      </c>
      <c r="C105" s="44"/>
      <c r="D105" s="44"/>
      <c r="E105" s="44"/>
      <c r="F105" s="43">
        <f>F106</f>
        <v>208.334</v>
      </c>
      <c r="G105" s="43">
        <f>G106</f>
        <v>205.2</v>
      </c>
      <c r="H105" s="43">
        <f>H106</f>
        <v>205.4</v>
      </c>
    </row>
    <row r="106" spans="1:8" ht="15.75">
      <c r="A106" s="6" t="s">
        <v>3</v>
      </c>
      <c r="B106" s="45" t="s">
        <v>8</v>
      </c>
      <c r="C106" s="45" t="s">
        <v>4</v>
      </c>
      <c r="D106" s="45"/>
      <c r="E106" s="45"/>
      <c r="F106" s="46">
        <f>F107+F112</f>
        <v>208.334</v>
      </c>
      <c r="G106" s="46">
        <f>G107+G112</f>
        <v>205.2</v>
      </c>
      <c r="H106" s="46">
        <f>H107+H112</f>
        <v>205.4</v>
      </c>
    </row>
    <row r="107" spans="1:8" ht="78.75">
      <c r="A107" s="6" t="s">
        <v>205</v>
      </c>
      <c r="B107" s="45" t="s">
        <v>8</v>
      </c>
      <c r="C107" s="45" t="s">
        <v>4</v>
      </c>
      <c r="D107" s="45" t="s">
        <v>7</v>
      </c>
      <c r="E107" s="45"/>
      <c r="F107" s="46">
        <f t="shared" ref="F107:H109" si="12">F108</f>
        <v>7.3339999999999996</v>
      </c>
      <c r="G107" s="46">
        <f t="shared" si="12"/>
        <v>4.2</v>
      </c>
      <c r="H107" s="46">
        <f t="shared" si="12"/>
        <v>4.4000000000000004</v>
      </c>
    </row>
    <row r="108" spans="1:8" ht="45" customHeight="1">
      <c r="A108" s="6" t="s">
        <v>157</v>
      </c>
      <c r="B108" s="45" t="s">
        <v>8</v>
      </c>
      <c r="C108" s="45" t="s">
        <v>4</v>
      </c>
      <c r="D108" s="45" t="s">
        <v>51</v>
      </c>
      <c r="E108" s="45"/>
      <c r="F108" s="46">
        <f t="shared" si="12"/>
        <v>7.3339999999999996</v>
      </c>
      <c r="G108" s="46">
        <f t="shared" si="12"/>
        <v>4.2</v>
      </c>
      <c r="H108" s="46">
        <f t="shared" si="12"/>
        <v>4.4000000000000004</v>
      </c>
    </row>
    <row r="109" spans="1:8" ht="63">
      <c r="A109" s="6" t="s">
        <v>158</v>
      </c>
      <c r="B109" s="45" t="s">
        <v>8</v>
      </c>
      <c r="C109" s="45" t="s">
        <v>4</v>
      </c>
      <c r="D109" s="45" t="s">
        <v>65</v>
      </c>
      <c r="E109" s="45"/>
      <c r="F109" s="46">
        <f t="shared" si="12"/>
        <v>7.3339999999999996</v>
      </c>
      <c r="G109" s="46">
        <f t="shared" si="12"/>
        <v>4.2</v>
      </c>
      <c r="H109" s="46">
        <f t="shared" si="12"/>
        <v>4.4000000000000004</v>
      </c>
    </row>
    <row r="110" spans="1:8" ht="31.5">
      <c r="A110" s="6" t="s">
        <v>31</v>
      </c>
      <c r="B110" s="45" t="s">
        <v>8</v>
      </c>
      <c r="C110" s="45" t="s">
        <v>4</v>
      </c>
      <c r="D110" s="45" t="s">
        <v>65</v>
      </c>
      <c r="E110" s="45" t="s">
        <v>22</v>
      </c>
      <c r="F110" s="59">
        <v>7.3339999999999996</v>
      </c>
      <c r="G110" s="46">
        <v>4.2</v>
      </c>
      <c r="H110" s="46">
        <v>4.4000000000000004</v>
      </c>
    </row>
    <row r="111" spans="1:8" ht="15.75">
      <c r="A111" s="6" t="s">
        <v>23</v>
      </c>
      <c r="B111" s="45" t="s">
        <v>8</v>
      </c>
      <c r="C111" s="45" t="s">
        <v>4</v>
      </c>
      <c r="D111" s="45" t="s">
        <v>65</v>
      </c>
      <c r="E111" s="45" t="s">
        <v>24</v>
      </c>
      <c r="F111" s="46">
        <v>0</v>
      </c>
      <c r="G111" s="46">
        <v>0</v>
      </c>
      <c r="H111" s="46">
        <v>0</v>
      </c>
    </row>
    <row r="112" spans="1:8" ht="47.25">
      <c r="A112" s="6" t="s">
        <v>159</v>
      </c>
      <c r="B112" s="45" t="s">
        <v>8</v>
      </c>
      <c r="C112" s="45" t="s">
        <v>4</v>
      </c>
      <c r="D112" s="45" t="s">
        <v>7</v>
      </c>
      <c r="E112" s="45"/>
      <c r="F112" s="46">
        <f t="shared" ref="F112:H116" si="13">F113</f>
        <v>201</v>
      </c>
      <c r="G112" s="46">
        <f t="shared" si="13"/>
        <v>201</v>
      </c>
      <c r="H112" s="46">
        <f t="shared" si="13"/>
        <v>201</v>
      </c>
    </row>
    <row r="113" spans="1:9" ht="63" customHeight="1">
      <c r="A113" s="6" t="s">
        <v>210</v>
      </c>
      <c r="B113" s="45" t="s">
        <v>8</v>
      </c>
      <c r="C113" s="45" t="s">
        <v>4</v>
      </c>
      <c r="D113" s="45" t="s">
        <v>51</v>
      </c>
      <c r="E113" s="45"/>
      <c r="F113" s="46">
        <f t="shared" si="13"/>
        <v>201</v>
      </c>
      <c r="G113" s="46">
        <f t="shared" si="13"/>
        <v>201</v>
      </c>
      <c r="H113" s="46">
        <f t="shared" si="13"/>
        <v>201</v>
      </c>
    </row>
    <row r="114" spans="1:9" ht="66" customHeight="1">
      <c r="A114" s="6" t="s">
        <v>160</v>
      </c>
      <c r="B114" s="45" t="s">
        <v>8</v>
      </c>
      <c r="C114" s="45" t="s">
        <v>4</v>
      </c>
      <c r="D114" s="45" t="s">
        <v>66</v>
      </c>
      <c r="E114" s="45"/>
      <c r="F114" s="46">
        <f t="shared" si="13"/>
        <v>201</v>
      </c>
      <c r="G114" s="46">
        <f t="shared" si="13"/>
        <v>201</v>
      </c>
      <c r="H114" s="46">
        <f t="shared" si="13"/>
        <v>201</v>
      </c>
    </row>
    <row r="115" spans="1:9" ht="15.75">
      <c r="A115" s="6" t="s">
        <v>68</v>
      </c>
      <c r="B115" s="45" t="s">
        <v>8</v>
      </c>
      <c r="C115" s="45" t="s">
        <v>4</v>
      </c>
      <c r="D115" s="45" t="s">
        <v>66</v>
      </c>
      <c r="E115" s="45" t="s">
        <v>40</v>
      </c>
      <c r="F115" s="46">
        <v>201</v>
      </c>
      <c r="G115" s="46">
        <v>201</v>
      </c>
      <c r="H115" s="46">
        <v>201</v>
      </c>
      <c r="I115" s="18"/>
    </row>
    <row r="116" spans="1:9" ht="15.75">
      <c r="A116" s="5" t="s">
        <v>32</v>
      </c>
      <c r="B116" s="44" t="s">
        <v>33</v>
      </c>
      <c r="C116" s="44"/>
      <c r="D116" s="48"/>
      <c r="E116" s="48"/>
      <c r="F116" s="43">
        <f t="shared" si="13"/>
        <v>83.372</v>
      </c>
      <c r="G116" s="43">
        <f t="shared" si="13"/>
        <v>80</v>
      </c>
      <c r="H116" s="43">
        <f t="shared" si="13"/>
        <v>84</v>
      </c>
    </row>
    <row r="117" spans="1:9" ht="15.75">
      <c r="A117" s="6" t="s">
        <v>34</v>
      </c>
      <c r="B117" s="45" t="s">
        <v>33</v>
      </c>
      <c r="C117" s="45" t="s">
        <v>4</v>
      </c>
      <c r="D117" s="49"/>
      <c r="E117" s="49"/>
      <c r="F117" s="46">
        <f t="shared" ref="F117:H120" si="14">F118</f>
        <v>83.372</v>
      </c>
      <c r="G117" s="46">
        <f t="shared" si="14"/>
        <v>80</v>
      </c>
      <c r="H117" s="46">
        <f t="shared" si="14"/>
        <v>84</v>
      </c>
    </row>
    <row r="118" spans="1:9" ht="31.5">
      <c r="A118" s="22" t="s">
        <v>207</v>
      </c>
      <c r="B118" s="45" t="s">
        <v>33</v>
      </c>
      <c r="C118" s="45" t="s">
        <v>4</v>
      </c>
      <c r="D118" s="49" t="s">
        <v>4</v>
      </c>
      <c r="E118" s="49"/>
      <c r="F118" s="46">
        <f t="shared" si="14"/>
        <v>83.372</v>
      </c>
      <c r="G118" s="46">
        <f t="shared" si="14"/>
        <v>80</v>
      </c>
      <c r="H118" s="46">
        <f t="shared" si="14"/>
        <v>84</v>
      </c>
    </row>
    <row r="119" spans="1:9" ht="31.5">
      <c r="A119" s="22" t="s">
        <v>161</v>
      </c>
      <c r="B119" s="45" t="s">
        <v>33</v>
      </c>
      <c r="C119" s="45" t="s">
        <v>4</v>
      </c>
      <c r="D119" s="49" t="s">
        <v>52</v>
      </c>
      <c r="E119" s="49"/>
      <c r="F119" s="46">
        <f t="shared" si="14"/>
        <v>83.372</v>
      </c>
      <c r="G119" s="46">
        <f t="shared" si="14"/>
        <v>80</v>
      </c>
      <c r="H119" s="46">
        <f t="shared" si="14"/>
        <v>84</v>
      </c>
    </row>
    <row r="120" spans="1:9" ht="31.5">
      <c r="A120" s="22" t="s">
        <v>162</v>
      </c>
      <c r="B120" s="45" t="s">
        <v>33</v>
      </c>
      <c r="C120" s="45" t="s">
        <v>4</v>
      </c>
      <c r="D120" s="49" t="s">
        <v>60</v>
      </c>
      <c r="E120" s="49"/>
      <c r="F120" s="46">
        <f t="shared" si="14"/>
        <v>83.372</v>
      </c>
      <c r="G120" s="46">
        <f t="shared" si="14"/>
        <v>80</v>
      </c>
      <c r="H120" s="46">
        <f t="shared" si="14"/>
        <v>84</v>
      </c>
    </row>
    <row r="121" spans="1:9" ht="15.75">
      <c r="A121" s="39" t="s">
        <v>61</v>
      </c>
      <c r="B121" s="45" t="s">
        <v>33</v>
      </c>
      <c r="C121" s="45" t="s">
        <v>4</v>
      </c>
      <c r="D121" s="49" t="s">
        <v>60</v>
      </c>
      <c r="E121" s="49" t="s">
        <v>35</v>
      </c>
      <c r="F121" s="59">
        <v>83.372</v>
      </c>
      <c r="G121" s="46">
        <v>80</v>
      </c>
      <c r="H121" s="46">
        <v>84</v>
      </c>
    </row>
    <row r="122" spans="1:9" ht="31.5">
      <c r="A122" s="5" t="s">
        <v>11</v>
      </c>
      <c r="B122" s="44" t="s">
        <v>19</v>
      </c>
      <c r="C122" s="44"/>
      <c r="D122" s="44"/>
      <c r="E122" s="44"/>
      <c r="F122" s="60">
        <f t="shared" ref="F122:H126" si="15">F123</f>
        <v>0</v>
      </c>
      <c r="G122" s="60">
        <f t="shared" si="15"/>
        <v>1</v>
      </c>
      <c r="H122" s="60">
        <f t="shared" si="15"/>
        <v>1</v>
      </c>
    </row>
    <row r="123" spans="1:9" ht="31.5">
      <c r="A123" s="6" t="s">
        <v>13</v>
      </c>
      <c r="B123" s="45" t="s">
        <v>19</v>
      </c>
      <c r="C123" s="45" t="s">
        <v>4</v>
      </c>
      <c r="D123" s="45"/>
      <c r="E123" s="45"/>
      <c r="F123" s="59">
        <f t="shared" si="15"/>
        <v>0</v>
      </c>
      <c r="G123" s="59">
        <f t="shared" si="15"/>
        <v>1</v>
      </c>
      <c r="H123" s="59">
        <f t="shared" si="15"/>
        <v>1</v>
      </c>
    </row>
    <row r="124" spans="1:9" ht="31.5">
      <c r="A124" s="22" t="s">
        <v>208</v>
      </c>
      <c r="B124" s="45" t="s">
        <v>19</v>
      </c>
      <c r="C124" s="45" t="s">
        <v>4</v>
      </c>
      <c r="D124" s="45" t="s">
        <v>4</v>
      </c>
      <c r="E124" s="45"/>
      <c r="F124" s="59">
        <f t="shared" si="15"/>
        <v>0</v>
      </c>
      <c r="G124" s="59">
        <f t="shared" si="15"/>
        <v>1</v>
      </c>
      <c r="H124" s="59">
        <f t="shared" si="15"/>
        <v>1</v>
      </c>
    </row>
    <row r="125" spans="1:9" ht="47.25">
      <c r="A125" s="22" t="s">
        <v>163</v>
      </c>
      <c r="B125" s="45" t="s">
        <v>19</v>
      </c>
      <c r="C125" s="45" t="s">
        <v>4</v>
      </c>
      <c r="D125" s="45" t="s">
        <v>43</v>
      </c>
      <c r="E125" s="45"/>
      <c r="F125" s="59">
        <f t="shared" si="15"/>
        <v>0</v>
      </c>
      <c r="G125" s="59">
        <f t="shared" si="15"/>
        <v>1</v>
      </c>
      <c r="H125" s="59">
        <f t="shared" si="15"/>
        <v>1</v>
      </c>
    </row>
    <row r="126" spans="1:9" ht="47.25">
      <c r="A126" s="22" t="s">
        <v>164</v>
      </c>
      <c r="B126" s="45" t="s">
        <v>19</v>
      </c>
      <c r="C126" s="45" t="s">
        <v>4</v>
      </c>
      <c r="D126" s="45" t="s">
        <v>67</v>
      </c>
      <c r="E126" s="45"/>
      <c r="F126" s="59">
        <f t="shared" si="15"/>
        <v>0</v>
      </c>
      <c r="G126" s="59">
        <f t="shared" si="15"/>
        <v>1</v>
      </c>
      <c r="H126" s="59">
        <f t="shared" si="15"/>
        <v>1</v>
      </c>
    </row>
    <row r="127" spans="1:9" ht="31.5">
      <c r="A127" s="6" t="s">
        <v>12</v>
      </c>
      <c r="B127" s="45" t="s">
        <v>19</v>
      </c>
      <c r="C127" s="45" t="s">
        <v>4</v>
      </c>
      <c r="D127" s="45" t="s">
        <v>67</v>
      </c>
      <c r="E127" s="45" t="s">
        <v>36</v>
      </c>
      <c r="F127" s="61">
        <v>0</v>
      </c>
      <c r="G127" s="61">
        <v>1</v>
      </c>
      <c r="H127" s="61">
        <v>1</v>
      </c>
    </row>
    <row r="128" spans="1:9" s="18" customFormat="1" ht="15.75">
      <c r="A128" s="5" t="s">
        <v>123</v>
      </c>
      <c r="B128" s="44" t="s">
        <v>124</v>
      </c>
      <c r="C128" s="44" t="s">
        <v>124</v>
      </c>
      <c r="D128" s="44"/>
      <c r="E128" s="44"/>
      <c r="F128" s="42">
        <v>0</v>
      </c>
      <c r="G128" s="42">
        <v>61.424999999999997</v>
      </c>
      <c r="H128" s="42">
        <v>127.45</v>
      </c>
    </row>
    <row r="129" spans="1:8" ht="15.75">
      <c r="A129" s="63"/>
      <c r="B129" s="63"/>
      <c r="C129" s="63"/>
      <c r="D129" s="63"/>
      <c r="E129" s="63"/>
      <c r="F129" s="63"/>
      <c r="G129" s="63"/>
      <c r="H129" s="63"/>
    </row>
    <row r="130" spans="1:8" ht="18" customHeight="1">
      <c r="A130" s="36"/>
      <c r="B130" s="35"/>
      <c r="C130" s="35"/>
      <c r="D130" s="35"/>
      <c r="E130" s="35"/>
      <c r="F130" s="35"/>
      <c r="G130" s="35"/>
      <c r="H130" s="35"/>
    </row>
    <row r="131" spans="1:8" s="19" customFormat="1" ht="15.75">
      <c r="A131" s="23" t="s">
        <v>127</v>
      </c>
      <c r="B131" s="23"/>
      <c r="C131" s="23"/>
      <c r="D131" s="23"/>
      <c r="E131" s="23"/>
      <c r="F131" s="23"/>
      <c r="G131" s="23" t="s">
        <v>117</v>
      </c>
      <c r="H131" s="23"/>
    </row>
  </sheetData>
  <mergeCells count="8">
    <mergeCell ref="E1:H1"/>
    <mergeCell ref="A129:H129"/>
    <mergeCell ref="A3:H3"/>
    <mergeCell ref="A4:A5"/>
    <mergeCell ref="B4:B5"/>
    <mergeCell ref="C4:C5"/>
    <mergeCell ref="D4:D5"/>
    <mergeCell ref="E4:E5"/>
  </mergeCells>
  <phoneticPr fontId="1" type="noConversion"/>
  <pageMargins left="0.70866141732283472" right="0.39370078740157483" top="0.27559055118110237" bottom="0.27559055118110237" header="0.31496062992125984" footer="0.31496062992125984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9"/>
  <sheetViews>
    <sheetView tabSelected="1" workbookViewId="0">
      <selection activeCell="E1" sqref="E1:H1"/>
    </sheetView>
  </sheetViews>
  <sheetFormatPr defaultRowHeight="12.75"/>
  <cols>
    <col min="1" max="1" width="42.42578125" customWidth="1"/>
    <col min="2" max="2" width="17.28515625" customWidth="1"/>
    <col min="3" max="3" width="7.7109375" customWidth="1"/>
    <col min="4" max="4" width="8.85546875" customWidth="1"/>
    <col min="5" max="5" width="10.85546875" customWidth="1"/>
    <col min="6" max="6" width="11.85546875" customWidth="1"/>
    <col min="7" max="7" width="10.85546875" customWidth="1"/>
    <col min="8" max="8" width="12.28515625" customWidth="1"/>
    <col min="9" max="9" width="9.140625" hidden="1" customWidth="1"/>
  </cols>
  <sheetData>
    <row r="1" spans="1:9" ht="72" customHeight="1">
      <c r="A1" s="2"/>
      <c r="B1" s="2"/>
      <c r="C1" s="2"/>
      <c r="D1" s="34"/>
      <c r="E1" s="68" t="s">
        <v>234</v>
      </c>
      <c r="F1" s="68"/>
      <c r="G1" s="68"/>
      <c r="H1" s="68"/>
      <c r="I1" s="35"/>
    </row>
    <row r="2" spans="1:9" ht="76.5" customHeight="1">
      <c r="A2" s="62" t="s">
        <v>193</v>
      </c>
      <c r="B2" s="62"/>
      <c r="C2" s="62"/>
      <c r="D2" s="62"/>
      <c r="E2" s="62"/>
      <c r="F2" s="62"/>
      <c r="G2" s="62"/>
      <c r="H2" s="62"/>
    </row>
    <row r="3" spans="1:9" ht="47.25">
      <c r="A3" s="26" t="s">
        <v>0</v>
      </c>
      <c r="B3" s="27" t="s">
        <v>16</v>
      </c>
      <c r="C3" s="26" t="s">
        <v>17</v>
      </c>
      <c r="D3" s="26" t="s">
        <v>75</v>
      </c>
      <c r="E3" s="26" t="s">
        <v>15</v>
      </c>
      <c r="F3" s="4" t="s">
        <v>10</v>
      </c>
      <c r="G3" s="4" t="s">
        <v>10</v>
      </c>
      <c r="H3" s="4" t="s">
        <v>10</v>
      </c>
    </row>
    <row r="4" spans="1:9" ht="15.75">
      <c r="A4" s="28"/>
      <c r="B4" s="28"/>
      <c r="C4" s="28"/>
      <c r="D4" s="28"/>
      <c r="E4" s="28"/>
      <c r="F4" s="4" t="s">
        <v>128</v>
      </c>
      <c r="G4" s="4" t="s">
        <v>175</v>
      </c>
      <c r="H4" s="4" t="s">
        <v>183</v>
      </c>
    </row>
    <row r="5" spans="1:9" s="50" customFormat="1" ht="15.75">
      <c r="A5" s="37" t="s">
        <v>1</v>
      </c>
      <c r="B5" s="37"/>
      <c r="C5" s="37"/>
      <c r="D5" s="37"/>
      <c r="E5" s="37"/>
      <c r="F5" s="12">
        <f>SUM(F6+F51+F98)</f>
        <v>15357.142000000003</v>
      </c>
      <c r="G5" s="12">
        <f>SUM(G6+G51+G98+G106)</f>
        <v>6856.2039999999997</v>
      </c>
      <c r="H5" s="12">
        <f>SUM(H6+H51+H98+H106)</f>
        <v>6951.503999999999</v>
      </c>
    </row>
    <row r="6" spans="1:9" s="51" customFormat="1" ht="98.25" customHeight="1">
      <c r="A6" s="5" t="s">
        <v>211</v>
      </c>
      <c r="B6" s="9" t="s">
        <v>76</v>
      </c>
      <c r="C6" s="9"/>
      <c r="D6" s="9"/>
      <c r="E6" s="9"/>
      <c r="F6" s="12">
        <f>SUM(F11+F18+F40+F50+F15+F22+F36+F27+F39+F30+F33)</f>
        <v>3482.6530000000002</v>
      </c>
      <c r="G6" s="12">
        <f>SUM(G11+G18+G40+G50+G15+G22+G36+G27+G39+G30+G33)</f>
        <v>2163.7249999999999</v>
      </c>
      <c r="H6" s="12">
        <f>SUM(H11+H18+H40+H50+H15+H22+H36+H27+H39+H30+H33)</f>
        <v>2176.0749999999998</v>
      </c>
    </row>
    <row r="7" spans="1:9" s="51" customFormat="1" ht="64.150000000000006" customHeight="1">
      <c r="A7" s="5" t="s">
        <v>168</v>
      </c>
      <c r="B7" s="9" t="s">
        <v>77</v>
      </c>
      <c r="C7" s="9"/>
      <c r="D7" s="9"/>
      <c r="E7" s="9"/>
      <c r="F7" s="13">
        <f>F8</f>
        <v>99</v>
      </c>
      <c r="G7" s="13">
        <f>G8</f>
        <v>96.6</v>
      </c>
      <c r="H7" s="13">
        <f>H8</f>
        <v>99.9</v>
      </c>
    </row>
    <row r="8" spans="1:9" s="51" customFormat="1" ht="52.5" customHeight="1">
      <c r="A8" s="6" t="s">
        <v>167</v>
      </c>
      <c r="B8" s="1" t="s">
        <v>166</v>
      </c>
      <c r="C8" s="1"/>
      <c r="D8" s="1"/>
      <c r="E8" s="1"/>
      <c r="F8" s="13">
        <f>F9+F10</f>
        <v>99</v>
      </c>
      <c r="G8" s="13">
        <f>G9+G10</f>
        <v>96.6</v>
      </c>
      <c r="H8" s="13">
        <f>H9+H10</f>
        <v>99.9</v>
      </c>
    </row>
    <row r="9" spans="1:9" s="51" customFormat="1" ht="100.5" customHeight="1">
      <c r="A9" s="6" t="s">
        <v>78</v>
      </c>
      <c r="B9" s="1" t="s">
        <v>166</v>
      </c>
      <c r="C9" s="1" t="s">
        <v>21</v>
      </c>
      <c r="D9" s="1" t="s">
        <v>6</v>
      </c>
      <c r="E9" s="1" t="s">
        <v>7</v>
      </c>
      <c r="F9" s="13">
        <v>91.903999999999996</v>
      </c>
      <c r="G9" s="13">
        <v>88.203999999999994</v>
      </c>
      <c r="H9" s="13">
        <v>91.504000000000005</v>
      </c>
    </row>
    <row r="10" spans="1:9" s="51" customFormat="1" ht="31.5" customHeight="1">
      <c r="A10" s="6" t="s">
        <v>30</v>
      </c>
      <c r="B10" s="1" t="s">
        <v>166</v>
      </c>
      <c r="C10" s="1" t="s">
        <v>22</v>
      </c>
      <c r="D10" s="1" t="s">
        <v>6</v>
      </c>
      <c r="E10" s="1" t="s">
        <v>7</v>
      </c>
      <c r="F10" s="13">
        <v>7.0960000000000001</v>
      </c>
      <c r="G10" s="13">
        <v>8.3960000000000008</v>
      </c>
      <c r="H10" s="13">
        <v>8.3960000000000008</v>
      </c>
    </row>
    <row r="11" spans="1:9" s="51" customFormat="1" ht="32.25" customHeight="1">
      <c r="A11" s="5" t="s">
        <v>27</v>
      </c>
      <c r="B11" s="1" t="s">
        <v>166</v>
      </c>
      <c r="C11" s="1"/>
      <c r="D11" s="9" t="s">
        <v>6</v>
      </c>
      <c r="E11" s="9" t="s">
        <v>7</v>
      </c>
      <c r="F11" s="12">
        <f>F8</f>
        <v>99</v>
      </c>
      <c r="G11" s="12">
        <f>G8</f>
        <v>96.6</v>
      </c>
      <c r="H11" s="12">
        <f>H8</f>
        <v>99.9</v>
      </c>
    </row>
    <row r="12" spans="1:9" s="51" customFormat="1" ht="71.25" customHeight="1">
      <c r="A12" s="5" t="s">
        <v>169</v>
      </c>
      <c r="B12" s="9" t="s">
        <v>79</v>
      </c>
      <c r="C12" s="1"/>
      <c r="D12" s="1"/>
      <c r="E12" s="1"/>
      <c r="F12" s="13">
        <f>F14+F13</f>
        <v>5.5</v>
      </c>
      <c r="G12" s="13">
        <f>G14+G13</f>
        <v>1</v>
      </c>
      <c r="H12" s="13">
        <f>H14+H13</f>
        <v>1</v>
      </c>
    </row>
    <row r="13" spans="1:9" s="51" customFormat="1" ht="36" customHeight="1">
      <c r="A13" s="6" t="s">
        <v>221</v>
      </c>
      <c r="B13" s="1" t="s">
        <v>224</v>
      </c>
      <c r="C13" s="1" t="s">
        <v>22</v>
      </c>
      <c r="D13" s="1" t="s">
        <v>7</v>
      </c>
      <c r="E13" s="1" t="s">
        <v>33</v>
      </c>
      <c r="F13" s="13">
        <v>5.5</v>
      </c>
      <c r="G13" s="13">
        <v>0</v>
      </c>
      <c r="H13" s="13">
        <v>0</v>
      </c>
    </row>
    <row r="14" spans="1:9" s="51" customFormat="1" ht="49.9" customHeight="1">
      <c r="A14" s="6" t="s">
        <v>142</v>
      </c>
      <c r="B14" s="1" t="s">
        <v>80</v>
      </c>
      <c r="C14" s="1" t="s">
        <v>22</v>
      </c>
      <c r="D14" s="1" t="s">
        <v>7</v>
      </c>
      <c r="E14" s="1" t="s">
        <v>33</v>
      </c>
      <c r="F14" s="13">
        <v>0</v>
      </c>
      <c r="G14" s="13">
        <v>1</v>
      </c>
      <c r="H14" s="13">
        <v>1</v>
      </c>
    </row>
    <row r="15" spans="1:9" s="51" customFormat="1" ht="63.6" customHeight="1">
      <c r="A15" s="5" t="s">
        <v>178</v>
      </c>
      <c r="B15" s="1" t="s">
        <v>80</v>
      </c>
      <c r="C15" s="1"/>
      <c r="D15" s="9" t="s">
        <v>7</v>
      </c>
      <c r="E15" s="9" t="s">
        <v>33</v>
      </c>
      <c r="F15" s="12">
        <f>F14+F13</f>
        <v>5.5</v>
      </c>
      <c r="G15" s="12">
        <f>G14+G13</f>
        <v>1</v>
      </c>
      <c r="H15" s="12">
        <f>H14+H13</f>
        <v>1</v>
      </c>
    </row>
    <row r="16" spans="1:9" s="50" customFormat="1" ht="34.5" customHeight="1">
      <c r="A16" s="40" t="s">
        <v>170</v>
      </c>
      <c r="B16" s="9" t="s">
        <v>81</v>
      </c>
      <c r="C16" s="1"/>
      <c r="D16" s="1"/>
      <c r="E16" s="1"/>
      <c r="F16" s="13">
        <f>F17</f>
        <v>83.372</v>
      </c>
      <c r="G16" s="13">
        <f>G17</f>
        <v>80</v>
      </c>
      <c r="H16" s="13">
        <f>H17</f>
        <v>84</v>
      </c>
    </row>
    <row r="17" spans="1:8" s="50" customFormat="1" ht="31.5">
      <c r="A17" s="16" t="s">
        <v>162</v>
      </c>
      <c r="B17" s="1" t="s">
        <v>82</v>
      </c>
      <c r="C17" s="1" t="s">
        <v>35</v>
      </c>
      <c r="D17" s="1" t="s">
        <v>33</v>
      </c>
      <c r="E17" s="1" t="s">
        <v>4</v>
      </c>
      <c r="F17" s="13">
        <v>83.372</v>
      </c>
      <c r="G17" s="13">
        <v>80</v>
      </c>
      <c r="H17" s="13">
        <v>84</v>
      </c>
    </row>
    <row r="18" spans="1:8" s="50" customFormat="1" ht="15.75">
      <c r="A18" s="5" t="s">
        <v>83</v>
      </c>
      <c r="B18" s="1" t="s">
        <v>82</v>
      </c>
      <c r="C18" s="1"/>
      <c r="D18" s="9" t="s">
        <v>33</v>
      </c>
      <c r="E18" s="9" t="s">
        <v>4</v>
      </c>
      <c r="F18" s="12">
        <f>F16</f>
        <v>83.372</v>
      </c>
      <c r="G18" s="12">
        <f>G16</f>
        <v>80</v>
      </c>
      <c r="H18" s="12">
        <f>H16</f>
        <v>84</v>
      </c>
    </row>
    <row r="19" spans="1:8" s="50" customFormat="1" ht="48.75" customHeight="1">
      <c r="A19" s="5" t="s">
        <v>171</v>
      </c>
      <c r="B19" s="9" t="s">
        <v>84</v>
      </c>
      <c r="C19" s="9"/>
      <c r="D19" s="9"/>
      <c r="E19" s="9"/>
      <c r="F19" s="12">
        <f>SUM(F27+F30+F33+F36+F22+F39)</f>
        <v>3200.634</v>
      </c>
      <c r="G19" s="12">
        <f>SUM(G27+G30+G33+G36+G22+G39)</f>
        <v>1986.125</v>
      </c>
      <c r="H19" s="12">
        <f>SUM(H27+H30+H33+H36+H22+H39)</f>
        <v>1991.175</v>
      </c>
    </row>
    <row r="20" spans="1:8" s="50" customFormat="1" ht="53.45" customHeight="1">
      <c r="A20" s="6" t="s">
        <v>136</v>
      </c>
      <c r="B20" s="1" t="s">
        <v>232</v>
      </c>
      <c r="C20" s="1"/>
      <c r="D20" s="1"/>
      <c r="E20" s="1"/>
      <c r="F20" s="13">
        <f>F21</f>
        <v>91.682000000000002</v>
      </c>
      <c r="G20" s="13">
        <f>G21</f>
        <v>0</v>
      </c>
      <c r="H20" s="13">
        <f>H21</f>
        <v>0</v>
      </c>
    </row>
    <row r="21" spans="1:8" s="50" customFormat="1" ht="96" customHeight="1">
      <c r="A21" s="6" t="s">
        <v>29</v>
      </c>
      <c r="B21" s="1" t="s">
        <v>231</v>
      </c>
      <c r="C21" s="1" t="s">
        <v>21</v>
      </c>
      <c r="D21" s="1" t="s">
        <v>4</v>
      </c>
      <c r="E21" s="1" t="s">
        <v>6</v>
      </c>
      <c r="F21" s="13">
        <v>91.682000000000002</v>
      </c>
      <c r="G21" s="13">
        <v>0</v>
      </c>
      <c r="H21" s="13">
        <v>0</v>
      </c>
    </row>
    <row r="22" spans="1:8" s="50" customFormat="1" ht="69" customHeight="1">
      <c r="A22" s="5" t="s">
        <v>230</v>
      </c>
      <c r="B22" s="1" t="s">
        <v>231</v>
      </c>
      <c r="C22" s="1"/>
      <c r="D22" s="9" t="s">
        <v>4</v>
      </c>
      <c r="E22" s="9" t="s">
        <v>6</v>
      </c>
      <c r="F22" s="12">
        <f>F21</f>
        <v>91.682000000000002</v>
      </c>
      <c r="G22" s="12">
        <f>G21</f>
        <v>0</v>
      </c>
      <c r="H22" s="12">
        <f>H21</f>
        <v>0</v>
      </c>
    </row>
    <row r="23" spans="1:8" s="50" customFormat="1" ht="53.45" customHeight="1">
      <c r="A23" s="6" t="s">
        <v>136</v>
      </c>
      <c r="B23" s="1" t="s">
        <v>85</v>
      </c>
      <c r="C23" s="1"/>
      <c r="D23" s="1"/>
      <c r="E23" s="1"/>
      <c r="F23" s="13">
        <f>F27</f>
        <v>1944.952</v>
      </c>
      <c r="G23" s="13">
        <f>G27</f>
        <v>1668.125</v>
      </c>
      <c r="H23" s="13">
        <f>H27</f>
        <v>1673.175</v>
      </c>
    </row>
    <row r="24" spans="1:8" s="50" customFormat="1" ht="96" customHeight="1">
      <c r="A24" s="6" t="s">
        <v>29</v>
      </c>
      <c r="B24" s="1" t="s">
        <v>86</v>
      </c>
      <c r="C24" s="1" t="s">
        <v>21</v>
      </c>
      <c r="D24" s="1" t="s">
        <v>4</v>
      </c>
      <c r="E24" s="1" t="s">
        <v>5</v>
      </c>
      <c r="F24" s="13">
        <v>1128.373</v>
      </c>
      <c r="G24" s="13">
        <v>1253.05</v>
      </c>
      <c r="H24" s="13">
        <v>1259.75</v>
      </c>
    </row>
    <row r="25" spans="1:8" s="50" customFormat="1" ht="31.5">
      <c r="A25" s="6" t="s">
        <v>30</v>
      </c>
      <c r="B25" s="1" t="s">
        <v>86</v>
      </c>
      <c r="C25" s="1" t="s">
        <v>22</v>
      </c>
      <c r="D25" s="1" t="s">
        <v>4</v>
      </c>
      <c r="E25" s="1" t="s">
        <v>5</v>
      </c>
      <c r="F25" s="13">
        <v>815.52</v>
      </c>
      <c r="G25" s="13">
        <v>412.875</v>
      </c>
      <c r="H25" s="13">
        <v>411.22500000000002</v>
      </c>
    </row>
    <row r="26" spans="1:8" s="50" customFormat="1" ht="21" customHeight="1">
      <c r="A26" s="6" t="s">
        <v>87</v>
      </c>
      <c r="B26" s="1" t="s">
        <v>86</v>
      </c>
      <c r="C26" s="1" t="s">
        <v>24</v>
      </c>
      <c r="D26" s="1" t="s">
        <v>4</v>
      </c>
      <c r="E26" s="1" t="s">
        <v>5</v>
      </c>
      <c r="F26" s="13">
        <v>1.0589999999999999</v>
      </c>
      <c r="G26" s="13">
        <v>2.2000000000000002</v>
      </c>
      <c r="H26" s="13">
        <v>2.2000000000000002</v>
      </c>
    </row>
    <row r="27" spans="1:8" s="50" customFormat="1" ht="69" customHeight="1">
      <c r="A27" s="5" t="s">
        <v>20</v>
      </c>
      <c r="B27" s="1" t="s">
        <v>86</v>
      </c>
      <c r="C27" s="1"/>
      <c r="D27" s="9" t="s">
        <v>4</v>
      </c>
      <c r="E27" s="9" t="s">
        <v>5</v>
      </c>
      <c r="F27" s="12">
        <f>F26+F25+F24</f>
        <v>1944.952</v>
      </c>
      <c r="G27" s="12">
        <f>G26+G25+G24</f>
        <v>1668.125</v>
      </c>
      <c r="H27" s="12">
        <f>H26+H25+H24</f>
        <v>1673.175</v>
      </c>
    </row>
    <row r="28" spans="1:8" s="50" customFormat="1" ht="31.15" customHeight="1">
      <c r="A28" s="6" t="s">
        <v>137</v>
      </c>
      <c r="B28" s="1" t="s">
        <v>88</v>
      </c>
      <c r="C28" s="1"/>
      <c r="D28" s="1"/>
      <c r="E28" s="1"/>
      <c r="F28" s="13">
        <f>F29</f>
        <v>0</v>
      </c>
      <c r="G28" s="13">
        <f>G29</f>
        <v>1</v>
      </c>
      <c r="H28" s="13">
        <f>H29</f>
        <v>1</v>
      </c>
    </row>
    <row r="29" spans="1:8" s="50" customFormat="1" ht="21" customHeight="1">
      <c r="A29" s="6" t="s">
        <v>23</v>
      </c>
      <c r="B29" s="1" t="s">
        <v>88</v>
      </c>
      <c r="C29" s="1" t="s">
        <v>24</v>
      </c>
      <c r="D29" s="1" t="s">
        <v>4</v>
      </c>
      <c r="E29" s="1" t="s">
        <v>9</v>
      </c>
      <c r="F29" s="13">
        <v>0</v>
      </c>
      <c r="G29" s="13">
        <v>1</v>
      </c>
      <c r="H29" s="13">
        <v>1</v>
      </c>
    </row>
    <row r="30" spans="1:8" s="50" customFormat="1" ht="18.75" customHeight="1">
      <c r="A30" s="5" t="s">
        <v>26</v>
      </c>
      <c r="B30" s="1" t="s">
        <v>88</v>
      </c>
      <c r="C30" s="1"/>
      <c r="D30" s="9" t="s">
        <v>4</v>
      </c>
      <c r="E30" s="9" t="s">
        <v>9</v>
      </c>
      <c r="F30" s="12">
        <f>F29</f>
        <v>0</v>
      </c>
      <c r="G30" s="12">
        <f>G29</f>
        <v>1</v>
      </c>
      <c r="H30" s="12">
        <f>H29</f>
        <v>1</v>
      </c>
    </row>
    <row r="31" spans="1:8" s="50" customFormat="1" ht="44.45" customHeight="1">
      <c r="A31" s="22" t="s">
        <v>164</v>
      </c>
      <c r="B31" s="1" t="s">
        <v>89</v>
      </c>
      <c r="C31" s="1"/>
      <c r="D31" s="1"/>
      <c r="E31" s="1"/>
      <c r="F31" s="13">
        <f>F32</f>
        <v>0</v>
      </c>
      <c r="G31" s="13">
        <f>G32</f>
        <v>1</v>
      </c>
      <c r="H31" s="13">
        <f>H32</f>
        <v>1</v>
      </c>
    </row>
    <row r="32" spans="1:8" s="50" customFormat="1" ht="36" customHeight="1">
      <c r="A32" s="6" t="s">
        <v>90</v>
      </c>
      <c r="B32" s="1" t="s">
        <v>89</v>
      </c>
      <c r="C32" s="1" t="s">
        <v>36</v>
      </c>
      <c r="D32" s="1" t="s">
        <v>19</v>
      </c>
      <c r="E32" s="1" t="s">
        <v>4</v>
      </c>
      <c r="F32" s="13">
        <v>0</v>
      </c>
      <c r="G32" s="13">
        <v>1</v>
      </c>
      <c r="H32" s="13">
        <v>1</v>
      </c>
    </row>
    <row r="33" spans="1:8" s="50" customFormat="1" ht="46.15" customHeight="1">
      <c r="A33" s="5" t="s">
        <v>91</v>
      </c>
      <c r="B33" s="1" t="s">
        <v>89</v>
      </c>
      <c r="C33" s="1"/>
      <c r="D33" s="9" t="s">
        <v>19</v>
      </c>
      <c r="E33" s="9" t="s">
        <v>4</v>
      </c>
      <c r="F33" s="12">
        <f>F32</f>
        <v>0</v>
      </c>
      <c r="G33" s="12">
        <f>G32</f>
        <v>1</v>
      </c>
      <c r="H33" s="12">
        <f>H32</f>
        <v>1</v>
      </c>
    </row>
    <row r="34" spans="1:8" s="50" customFormat="1" ht="64.900000000000006" customHeight="1">
      <c r="A34" s="6" t="s">
        <v>165</v>
      </c>
      <c r="B34" s="1" t="s">
        <v>92</v>
      </c>
      <c r="C34" s="1"/>
      <c r="D34" s="1"/>
      <c r="E34" s="1"/>
      <c r="F34" s="13">
        <f>F35</f>
        <v>316</v>
      </c>
      <c r="G34" s="13">
        <f>G35</f>
        <v>316</v>
      </c>
      <c r="H34" s="13">
        <f>H35</f>
        <v>316</v>
      </c>
    </row>
    <row r="35" spans="1:8" s="50" customFormat="1" ht="26.25" customHeight="1">
      <c r="A35" s="6" t="s">
        <v>93</v>
      </c>
      <c r="B35" s="1" t="s">
        <v>92</v>
      </c>
      <c r="C35" s="1" t="s">
        <v>40</v>
      </c>
      <c r="D35" s="1" t="s">
        <v>4</v>
      </c>
      <c r="E35" s="1" t="s">
        <v>5</v>
      </c>
      <c r="F35" s="13">
        <v>316</v>
      </c>
      <c r="G35" s="13">
        <v>316</v>
      </c>
      <c r="H35" s="13">
        <v>316</v>
      </c>
    </row>
    <row r="36" spans="1:8" s="50" customFormat="1" ht="69" customHeight="1">
      <c r="A36" s="5" t="s">
        <v>20</v>
      </c>
      <c r="B36" s="1" t="s">
        <v>92</v>
      </c>
      <c r="C36" s="1"/>
      <c r="D36" s="9" t="s">
        <v>4</v>
      </c>
      <c r="E36" s="9" t="s">
        <v>5</v>
      </c>
      <c r="F36" s="12">
        <f>F35</f>
        <v>316</v>
      </c>
      <c r="G36" s="12">
        <f>G35</f>
        <v>316</v>
      </c>
      <c r="H36" s="12">
        <f>H35</f>
        <v>316</v>
      </c>
    </row>
    <row r="37" spans="1:8" s="50" customFormat="1" ht="64.900000000000006" customHeight="1">
      <c r="A37" s="6" t="s">
        <v>165</v>
      </c>
      <c r="B37" s="1" t="s">
        <v>199</v>
      </c>
      <c r="C37" s="1"/>
      <c r="D37" s="1"/>
      <c r="E37" s="1"/>
      <c r="F37" s="13">
        <f>F38</f>
        <v>848</v>
      </c>
      <c r="G37" s="13">
        <f>G38</f>
        <v>0</v>
      </c>
      <c r="H37" s="13">
        <f>H38</f>
        <v>0</v>
      </c>
    </row>
    <row r="38" spans="1:8" s="50" customFormat="1" ht="26.25" customHeight="1">
      <c r="A38" s="6" t="s">
        <v>93</v>
      </c>
      <c r="B38" s="1" t="s">
        <v>199</v>
      </c>
      <c r="C38" s="1" t="s">
        <v>22</v>
      </c>
      <c r="D38" s="1" t="s">
        <v>4</v>
      </c>
      <c r="E38" s="1" t="s">
        <v>19</v>
      </c>
      <c r="F38" s="13">
        <v>848</v>
      </c>
      <c r="G38" s="13">
        <v>0</v>
      </c>
      <c r="H38" s="13">
        <v>0</v>
      </c>
    </row>
    <row r="39" spans="1:8" s="50" customFormat="1" ht="22.15" customHeight="1">
      <c r="A39" s="5" t="s">
        <v>185</v>
      </c>
      <c r="B39" s="1" t="s">
        <v>199</v>
      </c>
      <c r="C39" s="1"/>
      <c r="D39" s="9" t="s">
        <v>4</v>
      </c>
      <c r="E39" s="9" t="s">
        <v>19</v>
      </c>
      <c r="F39" s="12">
        <f>F38</f>
        <v>848</v>
      </c>
      <c r="G39" s="12">
        <f>G38</f>
        <v>0</v>
      </c>
      <c r="H39" s="12">
        <f>H38</f>
        <v>0</v>
      </c>
    </row>
    <row r="40" spans="1:8" s="50" customFormat="1" ht="47.45" customHeight="1">
      <c r="A40" s="5" t="s">
        <v>194</v>
      </c>
      <c r="B40" s="9" t="s">
        <v>94</v>
      </c>
      <c r="C40" s="9"/>
      <c r="D40" s="9"/>
      <c r="E40" s="9"/>
      <c r="F40" s="12">
        <v>0</v>
      </c>
      <c r="G40" s="12">
        <v>0</v>
      </c>
      <c r="H40" s="12">
        <v>0</v>
      </c>
    </row>
    <row r="41" spans="1:8" s="50" customFormat="1" ht="47.45" customHeight="1">
      <c r="A41" s="6" t="s">
        <v>147</v>
      </c>
      <c r="B41" s="1" t="s">
        <v>95</v>
      </c>
      <c r="C41" s="1"/>
      <c r="D41" s="1" t="s">
        <v>5</v>
      </c>
      <c r="E41" s="1" t="s">
        <v>63</v>
      </c>
      <c r="F41" s="13">
        <v>0</v>
      </c>
      <c r="G41" s="13">
        <v>0</v>
      </c>
      <c r="H41" s="13">
        <v>0</v>
      </c>
    </row>
    <row r="42" spans="1:8" s="50" customFormat="1" ht="38.25" customHeight="1">
      <c r="A42" s="6" t="s">
        <v>30</v>
      </c>
      <c r="B42" s="1" t="s">
        <v>95</v>
      </c>
      <c r="C42" s="1" t="s">
        <v>22</v>
      </c>
      <c r="D42" s="1" t="s">
        <v>5</v>
      </c>
      <c r="E42" s="1" t="s">
        <v>63</v>
      </c>
      <c r="F42" s="13">
        <v>0</v>
      </c>
      <c r="G42" s="13">
        <v>0</v>
      </c>
      <c r="H42" s="13">
        <v>0</v>
      </c>
    </row>
    <row r="43" spans="1:8" s="50" customFormat="1" ht="32.450000000000003" customHeight="1">
      <c r="A43" s="5" t="s">
        <v>96</v>
      </c>
      <c r="B43" s="1" t="s">
        <v>95</v>
      </c>
      <c r="C43" s="1"/>
      <c r="D43" s="9" t="s">
        <v>5</v>
      </c>
      <c r="E43" s="9" t="s">
        <v>63</v>
      </c>
      <c r="F43" s="12">
        <v>0</v>
      </c>
      <c r="G43" s="12">
        <v>0</v>
      </c>
      <c r="H43" s="12">
        <v>0</v>
      </c>
    </row>
    <row r="44" spans="1:8" s="50" customFormat="1" ht="52.9" customHeight="1">
      <c r="A44" s="6" t="s">
        <v>148</v>
      </c>
      <c r="B44" s="1" t="s">
        <v>97</v>
      </c>
      <c r="C44" s="1"/>
      <c r="D44" s="1" t="s">
        <v>5</v>
      </c>
      <c r="E44" s="1" t="s">
        <v>63</v>
      </c>
      <c r="F44" s="13">
        <v>0</v>
      </c>
      <c r="G44" s="13">
        <v>0</v>
      </c>
      <c r="H44" s="13">
        <v>0</v>
      </c>
    </row>
    <row r="45" spans="1:8" s="50" customFormat="1" ht="38.25" customHeight="1">
      <c r="A45" s="6" t="s">
        <v>30</v>
      </c>
      <c r="B45" s="1" t="s">
        <v>97</v>
      </c>
      <c r="C45" s="1" t="s">
        <v>22</v>
      </c>
      <c r="D45" s="1" t="s">
        <v>5</v>
      </c>
      <c r="E45" s="1" t="s">
        <v>63</v>
      </c>
      <c r="F45" s="13">
        <v>0</v>
      </c>
      <c r="G45" s="13">
        <v>0</v>
      </c>
      <c r="H45" s="13">
        <v>0</v>
      </c>
    </row>
    <row r="46" spans="1:8" s="50" customFormat="1" ht="43.5" customHeight="1">
      <c r="A46" s="5" t="s">
        <v>96</v>
      </c>
      <c r="B46" s="1" t="s">
        <v>97</v>
      </c>
      <c r="C46" s="1"/>
      <c r="D46" s="9" t="s">
        <v>5</v>
      </c>
      <c r="E46" s="9" t="s">
        <v>63</v>
      </c>
      <c r="F46" s="12">
        <v>0</v>
      </c>
      <c r="G46" s="12">
        <v>0</v>
      </c>
      <c r="H46" s="12">
        <v>0</v>
      </c>
    </row>
    <row r="47" spans="1:8" s="50" customFormat="1" ht="33.6" customHeight="1">
      <c r="A47" s="5" t="s">
        <v>195</v>
      </c>
      <c r="B47" s="9" t="s">
        <v>125</v>
      </c>
      <c r="C47" s="9"/>
      <c r="D47" s="9" t="s">
        <v>4</v>
      </c>
      <c r="E47" s="9" t="s">
        <v>120</v>
      </c>
      <c r="F47" s="12">
        <f t="shared" ref="F47:H48" si="0">F48</f>
        <v>94.147000000000006</v>
      </c>
      <c r="G47" s="12">
        <f t="shared" si="0"/>
        <v>0</v>
      </c>
      <c r="H47" s="12">
        <f t="shared" si="0"/>
        <v>0</v>
      </c>
    </row>
    <row r="48" spans="1:8" s="50" customFormat="1" ht="34.15" customHeight="1">
      <c r="A48" s="6" t="s">
        <v>139</v>
      </c>
      <c r="B48" s="1" t="s">
        <v>228</v>
      </c>
      <c r="C48" s="1"/>
      <c r="D48" s="1" t="s">
        <v>4</v>
      </c>
      <c r="E48" s="1" t="s">
        <v>120</v>
      </c>
      <c r="F48" s="13">
        <f t="shared" si="0"/>
        <v>94.147000000000006</v>
      </c>
      <c r="G48" s="13">
        <f t="shared" si="0"/>
        <v>0</v>
      </c>
      <c r="H48" s="13">
        <f t="shared" si="0"/>
        <v>0</v>
      </c>
    </row>
    <row r="49" spans="1:8" s="50" customFormat="1" ht="33.6" customHeight="1">
      <c r="A49" s="6" t="s">
        <v>119</v>
      </c>
      <c r="B49" s="1" t="s">
        <v>228</v>
      </c>
      <c r="C49" s="1" t="s">
        <v>24</v>
      </c>
      <c r="D49" s="1" t="s">
        <v>4</v>
      </c>
      <c r="E49" s="1" t="s">
        <v>120</v>
      </c>
      <c r="F49" s="13">
        <v>94.147000000000006</v>
      </c>
      <c r="G49" s="13">
        <v>0</v>
      </c>
      <c r="H49" s="13">
        <v>0</v>
      </c>
    </row>
    <row r="50" spans="1:8" s="50" customFormat="1" ht="31.9" customHeight="1">
      <c r="A50" s="5" t="s">
        <v>118</v>
      </c>
      <c r="B50" s="1"/>
      <c r="C50" s="1"/>
      <c r="D50" s="9" t="s">
        <v>4</v>
      </c>
      <c r="E50" s="9" t="s">
        <v>120</v>
      </c>
      <c r="F50" s="12">
        <f>F49</f>
        <v>94.147000000000006</v>
      </c>
      <c r="G50" s="12">
        <f>G49</f>
        <v>0</v>
      </c>
      <c r="H50" s="12">
        <f>H49</f>
        <v>0</v>
      </c>
    </row>
    <row r="51" spans="1:8" s="50" customFormat="1" ht="147" customHeight="1">
      <c r="A51" s="29" t="s">
        <v>212</v>
      </c>
      <c r="B51" s="9" t="s">
        <v>98</v>
      </c>
      <c r="C51" s="9"/>
      <c r="D51" s="9"/>
      <c r="E51" s="9"/>
      <c r="F51" s="12">
        <f>SUM(F52+F65+F76+F80+F94)</f>
        <v>11666.155000000002</v>
      </c>
      <c r="G51" s="12">
        <f>SUM(G52+G65+G76+G80+G94)</f>
        <v>4425.8539999999994</v>
      </c>
      <c r="H51" s="12">
        <f>SUM(H52+H65+H76+H80+H94)</f>
        <v>4442.5789999999997</v>
      </c>
    </row>
    <row r="52" spans="1:8" s="50" customFormat="1" ht="57" customHeight="1">
      <c r="A52" s="41" t="s">
        <v>172</v>
      </c>
      <c r="B52" s="9" t="s">
        <v>99</v>
      </c>
      <c r="C52" s="1"/>
      <c r="D52" s="1"/>
      <c r="E52" s="1"/>
      <c r="F52" s="13">
        <f>SUM(F58+F61+F64+F55)</f>
        <v>266.351</v>
      </c>
      <c r="G52" s="13">
        <f>SUM(G58+G61+G64+G55)</f>
        <v>146.239</v>
      </c>
      <c r="H52" s="13">
        <f>SUM(H58+H61+H64+H55)</f>
        <v>162.964</v>
      </c>
    </row>
    <row r="53" spans="1:8" s="50" customFormat="1" ht="61.9" customHeight="1">
      <c r="A53" s="56" t="s">
        <v>188</v>
      </c>
      <c r="B53" s="1" t="s">
        <v>189</v>
      </c>
      <c r="C53" s="1"/>
      <c r="D53" s="1"/>
      <c r="E53" s="1"/>
      <c r="F53" s="13">
        <f>F54</f>
        <v>0</v>
      </c>
      <c r="G53" s="13">
        <f>G54</f>
        <v>0</v>
      </c>
      <c r="H53" s="13">
        <f>H54</f>
        <v>0</v>
      </c>
    </row>
    <row r="54" spans="1:8" s="50" customFormat="1" ht="36.75" customHeight="1">
      <c r="A54" s="6" t="s">
        <v>30</v>
      </c>
      <c r="B54" s="1" t="s">
        <v>189</v>
      </c>
      <c r="C54" s="1" t="s">
        <v>22</v>
      </c>
      <c r="D54" s="1" t="s">
        <v>38</v>
      </c>
      <c r="E54" s="1" t="s">
        <v>6</v>
      </c>
      <c r="F54" s="13">
        <v>0</v>
      </c>
      <c r="G54" s="13">
        <v>0</v>
      </c>
      <c r="H54" s="13">
        <v>0</v>
      </c>
    </row>
    <row r="55" spans="1:8" s="50" customFormat="1" ht="24.75" customHeight="1">
      <c r="A55" s="5" t="s">
        <v>186</v>
      </c>
      <c r="B55" s="1" t="s">
        <v>189</v>
      </c>
      <c r="C55" s="1"/>
      <c r="D55" s="9" t="s">
        <v>38</v>
      </c>
      <c r="E55" s="9" t="s">
        <v>6</v>
      </c>
      <c r="F55" s="12">
        <f>F54</f>
        <v>0</v>
      </c>
      <c r="G55" s="12">
        <f>G54</f>
        <v>0</v>
      </c>
      <c r="H55" s="12">
        <f>H54</f>
        <v>0</v>
      </c>
    </row>
    <row r="56" spans="1:8" s="50" customFormat="1" ht="49.9" customHeight="1">
      <c r="A56" s="6" t="s">
        <v>151</v>
      </c>
      <c r="B56" s="1" t="s">
        <v>132</v>
      </c>
      <c r="C56" s="1"/>
      <c r="D56" s="1"/>
      <c r="E56" s="1"/>
      <c r="F56" s="13">
        <f>F57</f>
        <v>22.989000000000001</v>
      </c>
      <c r="G56" s="13">
        <f>G57</f>
        <v>22.989000000000001</v>
      </c>
      <c r="H56" s="13">
        <f>H57</f>
        <v>22.989000000000001</v>
      </c>
    </row>
    <row r="57" spans="1:8" s="50" customFormat="1" ht="36.75" customHeight="1">
      <c r="A57" s="6" t="s">
        <v>30</v>
      </c>
      <c r="B57" s="1" t="s">
        <v>132</v>
      </c>
      <c r="C57" s="1" t="s">
        <v>22</v>
      </c>
      <c r="D57" s="1" t="s">
        <v>38</v>
      </c>
      <c r="E57" s="1" t="s">
        <v>7</v>
      </c>
      <c r="F57" s="13">
        <v>22.989000000000001</v>
      </c>
      <c r="G57" s="13">
        <v>22.989000000000001</v>
      </c>
      <c r="H57" s="13">
        <v>22.989000000000001</v>
      </c>
    </row>
    <row r="58" spans="1:8" s="50" customFormat="1" ht="24.75" customHeight="1">
      <c r="A58" s="5" t="s">
        <v>39</v>
      </c>
      <c r="B58" s="1" t="s">
        <v>132</v>
      </c>
      <c r="C58" s="1"/>
      <c r="D58" s="9" t="s">
        <v>38</v>
      </c>
      <c r="E58" s="9" t="s">
        <v>7</v>
      </c>
      <c r="F58" s="12">
        <f>F57</f>
        <v>22.989000000000001</v>
      </c>
      <c r="G58" s="12">
        <f>G57</f>
        <v>22.989000000000001</v>
      </c>
      <c r="H58" s="12">
        <f>H57</f>
        <v>22.989000000000001</v>
      </c>
    </row>
    <row r="59" spans="1:8" s="50" customFormat="1" ht="44.45" customHeight="1">
      <c r="A59" s="6" t="s">
        <v>151</v>
      </c>
      <c r="B59" s="1" t="s">
        <v>132</v>
      </c>
      <c r="C59" s="1"/>
      <c r="D59" s="1"/>
      <c r="E59" s="1"/>
      <c r="F59" s="13">
        <f>F60</f>
        <v>84.725999999999999</v>
      </c>
      <c r="G59" s="13">
        <f>G60</f>
        <v>122.25</v>
      </c>
      <c r="H59" s="13">
        <f>H60</f>
        <v>138.97499999999999</v>
      </c>
    </row>
    <row r="60" spans="1:8" s="50" customFormat="1" ht="36.75" customHeight="1">
      <c r="A60" s="6" t="s">
        <v>30</v>
      </c>
      <c r="B60" s="1" t="s">
        <v>132</v>
      </c>
      <c r="C60" s="1" t="s">
        <v>22</v>
      </c>
      <c r="D60" s="1" t="s">
        <v>38</v>
      </c>
      <c r="E60" s="1" t="s">
        <v>7</v>
      </c>
      <c r="F60" s="13">
        <v>84.725999999999999</v>
      </c>
      <c r="G60" s="13">
        <v>122.25</v>
      </c>
      <c r="H60" s="13">
        <v>138.97499999999999</v>
      </c>
    </row>
    <row r="61" spans="1:8" s="50" customFormat="1" ht="24.75" customHeight="1">
      <c r="A61" s="5" t="s">
        <v>39</v>
      </c>
      <c r="B61" s="1" t="s">
        <v>132</v>
      </c>
      <c r="C61" s="1"/>
      <c r="D61" s="9" t="s">
        <v>38</v>
      </c>
      <c r="E61" s="9" t="s">
        <v>7</v>
      </c>
      <c r="F61" s="12">
        <f>F60</f>
        <v>84.725999999999999</v>
      </c>
      <c r="G61" s="12">
        <f>G60</f>
        <v>122.25</v>
      </c>
      <c r="H61" s="12">
        <f>H60</f>
        <v>138.97499999999999</v>
      </c>
    </row>
    <row r="62" spans="1:8" s="50" customFormat="1" ht="50.45" customHeight="1">
      <c r="A62" s="6" t="s">
        <v>151</v>
      </c>
      <c r="B62" s="1" t="s">
        <v>100</v>
      </c>
      <c r="C62" s="1"/>
      <c r="D62" s="1"/>
      <c r="E62" s="1"/>
      <c r="F62" s="13">
        <f>F63</f>
        <v>158.636</v>
      </c>
      <c r="G62" s="13">
        <f>G63</f>
        <v>1</v>
      </c>
      <c r="H62" s="13">
        <f>H63</f>
        <v>1</v>
      </c>
    </row>
    <row r="63" spans="1:8" s="50" customFormat="1" ht="36.75" customHeight="1">
      <c r="A63" s="6" t="s">
        <v>30</v>
      </c>
      <c r="B63" s="1" t="s">
        <v>101</v>
      </c>
      <c r="C63" s="1" t="s">
        <v>22</v>
      </c>
      <c r="D63" s="1" t="s">
        <v>38</v>
      </c>
      <c r="E63" s="1" t="s">
        <v>7</v>
      </c>
      <c r="F63" s="13">
        <v>158.636</v>
      </c>
      <c r="G63" s="13">
        <v>1</v>
      </c>
      <c r="H63" s="13">
        <v>1</v>
      </c>
    </row>
    <row r="64" spans="1:8" s="50" customFormat="1" ht="24.75" customHeight="1">
      <c r="A64" s="5" t="s">
        <v>39</v>
      </c>
      <c r="B64" s="1" t="s">
        <v>101</v>
      </c>
      <c r="C64" s="1"/>
      <c r="D64" s="9" t="s">
        <v>38</v>
      </c>
      <c r="E64" s="9" t="s">
        <v>7</v>
      </c>
      <c r="F64" s="12">
        <f>F63</f>
        <v>158.636</v>
      </c>
      <c r="G64" s="12">
        <f>G63</f>
        <v>1</v>
      </c>
      <c r="H64" s="12">
        <f>H63</f>
        <v>1</v>
      </c>
    </row>
    <row r="65" spans="1:8" s="50" customFormat="1" ht="46.9" customHeight="1">
      <c r="A65" s="6" t="s">
        <v>203</v>
      </c>
      <c r="B65" s="9" t="s">
        <v>102</v>
      </c>
      <c r="C65" s="1"/>
      <c r="D65" s="1"/>
      <c r="E65" s="1"/>
      <c r="F65" s="13">
        <f>SUM(F72+F75)</f>
        <v>9257.4160000000011</v>
      </c>
      <c r="G65" s="13">
        <f>SUM(G72+G75)</f>
        <v>4279.6149999999998</v>
      </c>
      <c r="H65" s="13">
        <f>SUM(H72+H75)</f>
        <v>4279.6149999999998</v>
      </c>
    </row>
    <row r="66" spans="1:8" s="50" customFormat="1" ht="61.9" customHeight="1">
      <c r="A66" s="6" t="s">
        <v>143</v>
      </c>
      <c r="B66" s="1" t="s">
        <v>133</v>
      </c>
      <c r="C66" s="9"/>
      <c r="D66" s="9"/>
      <c r="E66" s="9"/>
      <c r="F66" s="13">
        <f>F67</f>
        <v>7860.6890000000003</v>
      </c>
      <c r="G66" s="13">
        <f>G67</f>
        <v>2979.6149999999998</v>
      </c>
      <c r="H66" s="13">
        <f>H67</f>
        <v>2979.6149999999998</v>
      </c>
    </row>
    <row r="67" spans="1:8" s="50" customFormat="1" ht="31.5">
      <c r="A67" s="6" t="s">
        <v>30</v>
      </c>
      <c r="B67" s="1" t="s">
        <v>133</v>
      </c>
      <c r="C67" s="1" t="s">
        <v>22</v>
      </c>
      <c r="D67" s="1" t="s">
        <v>5</v>
      </c>
      <c r="E67" s="1" t="s">
        <v>42</v>
      </c>
      <c r="F67" s="13">
        <v>7860.6890000000003</v>
      </c>
      <c r="G67" s="13">
        <v>2979.6149999999998</v>
      </c>
      <c r="H67" s="13">
        <v>2979.6149999999998</v>
      </c>
    </row>
    <row r="68" spans="1:8" s="50" customFormat="1" ht="61.15" customHeight="1">
      <c r="A68" s="6" t="s">
        <v>215</v>
      </c>
      <c r="B68" s="1" t="s">
        <v>216</v>
      </c>
      <c r="C68" s="9"/>
      <c r="D68" s="9"/>
      <c r="E68" s="9"/>
      <c r="F68" s="13">
        <f>F69</f>
        <v>1300</v>
      </c>
      <c r="G68" s="13">
        <f>G69</f>
        <v>1300</v>
      </c>
      <c r="H68" s="13">
        <f>H69</f>
        <v>1300</v>
      </c>
    </row>
    <row r="69" spans="1:8" s="50" customFormat="1" ht="31.5">
      <c r="A69" s="6" t="s">
        <v>30</v>
      </c>
      <c r="B69" s="1" t="s">
        <v>216</v>
      </c>
      <c r="C69" s="1" t="s">
        <v>22</v>
      </c>
      <c r="D69" s="1" t="s">
        <v>5</v>
      </c>
      <c r="E69" s="1" t="s">
        <v>42</v>
      </c>
      <c r="F69" s="13">
        <v>1300</v>
      </c>
      <c r="G69" s="13">
        <v>1300</v>
      </c>
      <c r="H69" s="13">
        <v>1300</v>
      </c>
    </row>
    <row r="70" spans="1:8" s="50" customFormat="1" ht="48" customHeight="1">
      <c r="A70" s="6" t="s">
        <v>152</v>
      </c>
      <c r="B70" s="1" t="s">
        <v>196</v>
      </c>
      <c r="C70" s="9"/>
      <c r="D70" s="9"/>
      <c r="E70" s="9"/>
      <c r="F70" s="13">
        <f>F71</f>
        <v>96.727000000000004</v>
      </c>
      <c r="G70" s="13">
        <f>G71</f>
        <v>0</v>
      </c>
      <c r="H70" s="13">
        <f>H71</f>
        <v>0</v>
      </c>
    </row>
    <row r="71" spans="1:8" s="50" customFormat="1" ht="31.5">
      <c r="A71" s="6" t="s">
        <v>30</v>
      </c>
      <c r="B71" s="1" t="s">
        <v>196</v>
      </c>
      <c r="C71" s="1" t="s">
        <v>22</v>
      </c>
      <c r="D71" s="1" t="s">
        <v>5</v>
      </c>
      <c r="E71" s="1" t="s">
        <v>42</v>
      </c>
      <c r="F71" s="13">
        <v>96.727000000000004</v>
      </c>
      <c r="G71" s="13">
        <v>0</v>
      </c>
      <c r="H71" s="13">
        <v>0</v>
      </c>
    </row>
    <row r="72" spans="1:8" s="50" customFormat="1" ht="31.5">
      <c r="A72" s="5" t="s">
        <v>103</v>
      </c>
      <c r="B72" s="1" t="s">
        <v>196</v>
      </c>
      <c r="C72" s="1"/>
      <c r="D72" s="9" t="s">
        <v>5</v>
      </c>
      <c r="E72" s="9" t="s">
        <v>42</v>
      </c>
      <c r="F72" s="12">
        <f>F68+F66+F70</f>
        <v>9257.4160000000011</v>
      </c>
      <c r="G72" s="12">
        <f>G68+G66+G70</f>
        <v>4279.6149999999998</v>
      </c>
      <c r="H72" s="12">
        <f>H68+H66+H70</f>
        <v>4279.6149999999998</v>
      </c>
    </row>
    <row r="73" spans="1:8" s="50" customFormat="1" ht="47.25">
      <c r="A73" s="6" t="s">
        <v>152</v>
      </c>
      <c r="B73" s="1" t="s">
        <v>104</v>
      </c>
      <c r="C73" s="1"/>
      <c r="D73" s="1"/>
      <c r="E73" s="1"/>
      <c r="F73" s="13">
        <f>F74</f>
        <v>0</v>
      </c>
      <c r="G73" s="13">
        <f>G74</f>
        <v>0</v>
      </c>
      <c r="H73" s="13">
        <f>H74</f>
        <v>0</v>
      </c>
    </row>
    <row r="74" spans="1:8" s="50" customFormat="1" ht="31.5">
      <c r="A74" s="6" t="s">
        <v>30</v>
      </c>
      <c r="B74" s="1" t="s">
        <v>104</v>
      </c>
      <c r="C74" s="1" t="s">
        <v>22</v>
      </c>
      <c r="D74" s="1" t="s">
        <v>38</v>
      </c>
      <c r="E74" s="1" t="s">
        <v>7</v>
      </c>
      <c r="F74" s="13">
        <v>0</v>
      </c>
      <c r="G74" s="13">
        <v>0</v>
      </c>
      <c r="H74" s="13">
        <v>0</v>
      </c>
    </row>
    <row r="75" spans="1:8" s="50" customFormat="1" ht="27" customHeight="1">
      <c r="A75" s="5" t="s">
        <v>39</v>
      </c>
      <c r="B75" s="1" t="s">
        <v>104</v>
      </c>
      <c r="C75" s="1"/>
      <c r="D75" s="9" t="s">
        <v>38</v>
      </c>
      <c r="E75" s="9" t="s">
        <v>7</v>
      </c>
      <c r="F75" s="12">
        <f>F74</f>
        <v>0</v>
      </c>
      <c r="G75" s="12">
        <f>G74</f>
        <v>0</v>
      </c>
      <c r="H75" s="12">
        <f>H74</f>
        <v>0</v>
      </c>
    </row>
    <row r="76" spans="1:8" s="50" customFormat="1" ht="31.5" customHeight="1">
      <c r="A76" s="5" t="s">
        <v>173</v>
      </c>
      <c r="B76" s="9" t="s">
        <v>105</v>
      </c>
      <c r="C76" s="1"/>
      <c r="D76" s="1"/>
      <c r="E76" s="1"/>
      <c r="F76" s="13">
        <v>0</v>
      </c>
      <c r="G76" s="13">
        <v>0</v>
      </c>
      <c r="H76" s="13">
        <v>0</v>
      </c>
    </row>
    <row r="77" spans="1:8" s="50" customFormat="1" ht="31.5" customHeight="1">
      <c r="A77" s="6" t="s">
        <v>145</v>
      </c>
      <c r="B77" s="1" t="s">
        <v>106</v>
      </c>
      <c r="C77" s="1"/>
      <c r="D77" s="1"/>
      <c r="E77" s="1"/>
      <c r="F77" s="13">
        <v>0</v>
      </c>
      <c r="G77" s="13">
        <v>0</v>
      </c>
      <c r="H77" s="13">
        <v>0</v>
      </c>
    </row>
    <row r="78" spans="1:8" s="50" customFormat="1" ht="31.5" customHeight="1">
      <c r="A78" s="6" t="s">
        <v>30</v>
      </c>
      <c r="B78" s="1" t="s">
        <v>106</v>
      </c>
      <c r="C78" s="1" t="s">
        <v>22</v>
      </c>
      <c r="D78" s="1" t="s">
        <v>5</v>
      </c>
      <c r="E78" s="1" t="s">
        <v>63</v>
      </c>
      <c r="F78" s="13">
        <v>0</v>
      </c>
      <c r="G78" s="13">
        <v>0</v>
      </c>
      <c r="H78" s="13">
        <v>0</v>
      </c>
    </row>
    <row r="79" spans="1:8" s="50" customFormat="1" ht="36" customHeight="1">
      <c r="A79" s="5" t="s">
        <v>96</v>
      </c>
      <c r="B79" s="1" t="s">
        <v>106</v>
      </c>
      <c r="C79" s="1"/>
      <c r="D79" s="9" t="s">
        <v>5</v>
      </c>
      <c r="E79" s="9" t="s">
        <v>63</v>
      </c>
      <c r="F79" s="12">
        <v>0</v>
      </c>
      <c r="G79" s="12">
        <v>0</v>
      </c>
      <c r="H79" s="12">
        <v>0</v>
      </c>
    </row>
    <row r="80" spans="1:8" s="50" customFormat="1" ht="35.25" customHeight="1">
      <c r="A80" s="5" t="s">
        <v>174</v>
      </c>
      <c r="B80" s="9" t="s">
        <v>107</v>
      </c>
      <c r="C80" s="1"/>
      <c r="D80" s="1"/>
      <c r="E80" s="1"/>
      <c r="F80" s="13">
        <f>F81+F87+F85+F83+F89+F91</f>
        <v>2142.3879999999999</v>
      </c>
      <c r="G80" s="13">
        <f>G81+G87+G85+G83+G89+G91</f>
        <v>0</v>
      </c>
      <c r="H80" s="13">
        <f>H81+H87+H85+H83+H89+H91</f>
        <v>0</v>
      </c>
    </row>
    <row r="81" spans="1:8" s="52" customFormat="1" ht="46.15" customHeight="1">
      <c r="A81" s="6" t="s">
        <v>154</v>
      </c>
      <c r="B81" s="1" t="s">
        <v>108</v>
      </c>
      <c r="C81" s="1"/>
      <c r="D81" s="1"/>
      <c r="E81" s="1"/>
      <c r="F81" s="13">
        <f>F82</f>
        <v>0</v>
      </c>
      <c r="G81" s="13">
        <f>G82</f>
        <v>0</v>
      </c>
      <c r="H81" s="13">
        <f>H82</f>
        <v>0</v>
      </c>
    </row>
    <row r="82" spans="1:8" s="52" customFormat="1" ht="35.25" customHeight="1">
      <c r="A82" s="6" t="s">
        <v>31</v>
      </c>
      <c r="B82" s="1" t="s">
        <v>108</v>
      </c>
      <c r="C82" s="1" t="s">
        <v>22</v>
      </c>
      <c r="D82" s="1" t="s">
        <v>38</v>
      </c>
      <c r="E82" s="1" t="s">
        <v>7</v>
      </c>
      <c r="F82" s="13">
        <v>0</v>
      </c>
      <c r="G82" s="13">
        <v>0</v>
      </c>
      <c r="H82" s="13">
        <v>0</v>
      </c>
    </row>
    <row r="83" spans="1:8" s="52" customFormat="1" ht="37.15" customHeight="1">
      <c r="A83" s="6" t="s">
        <v>184</v>
      </c>
      <c r="B83" s="1" t="s">
        <v>219</v>
      </c>
      <c r="C83" s="1"/>
      <c r="D83" s="1"/>
      <c r="E83" s="1"/>
      <c r="F83" s="13">
        <f>F84</f>
        <v>15</v>
      </c>
      <c r="G83" s="13">
        <f>G84</f>
        <v>0</v>
      </c>
      <c r="H83" s="13">
        <f>H84</f>
        <v>0</v>
      </c>
    </row>
    <row r="84" spans="1:8" s="52" customFormat="1" ht="35.25" customHeight="1">
      <c r="A84" s="6" t="s">
        <v>31</v>
      </c>
      <c r="B84" s="1" t="s">
        <v>219</v>
      </c>
      <c r="C84" s="1" t="s">
        <v>22</v>
      </c>
      <c r="D84" s="1" t="s">
        <v>38</v>
      </c>
      <c r="E84" s="1" t="s">
        <v>7</v>
      </c>
      <c r="F84" s="13">
        <v>15</v>
      </c>
      <c r="G84" s="13">
        <v>0</v>
      </c>
      <c r="H84" s="13">
        <v>0</v>
      </c>
    </row>
    <row r="85" spans="1:8" s="52" customFormat="1" ht="37.15" customHeight="1">
      <c r="A85" s="6" t="s">
        <v>184</v>
      </c>
      <c r="B85" s="1" t="s">
        <v>197</v>
      </c>
      <c r="C85" s="1"/>
      <c r="D85" s="1"/>
      <c r="E85" s="1"/>
      <c r="F85" s="13">
        <f>F86</f>
        <v>110.51600000000001</v>
      </c>
      <c r="G85" s="13">
        <f>G86</f>
        <v>0</v>
      </c>
      <c r="H85" s="13">
        <f>H86</f>
        <v>0</v>
      </c>
    </row>
    <row r="86" spans="1:8" s="52" customFormat="1" ht="35.25" customHeight="1">
      <c r="A86" s="6" t="s">
        <v>31</v>
      </c>
      <c r="B86" s="1" t="s">
        <v>197</v>
      </c>
      <c r="C86" s="1" t="s">
        <v>22</v>
      </c>
      <c r="D86" s="1" t="s">
        <v>38</v>
      </c>
      <c r="E86" s="1" t="s">
        <v>7</v>
      </c>
      <c r="F86" s="13">
        <v>110.51600000000001</v>
      </c>
      <c r="G86" s="13">
        <v>0</v>
      </c>
      <c r="H86" s="13">
        <v>0</v>
      </c>
    </row>
    <row r="87" spans="1:8" s="50" customFormat="1" ht="46.9" customHeight="1">
      <c r="A87" s="6" t="s">
        <v>155</v>
      </c>
      <c r="B87" s="1" t="s">
        <v>109</v>
      </c>
      <c r="C87" s="1"/>
      <c r="D87" s="1"/>
      <c r="E87" s="1"/>
      <c r="F87" s="13">
        <f>F88</f>
        <v>85.564999999999998</v>
      </c>
      <c r="G87" s="13">
        <f>G88</f>
        <v>0</v>
      </c>
      <c r="H87" s="13">
        <f>H88</f>
        <v>0</v>
      </c>
    </row>
    <row r="88" spans="1:8" s="50" customFormat="1" ht="37.5" customHeight="1">
      <c r="A88" s="6" t="s">
        <v>30</v>
      </c>
      <c r="B88" s="1" t="s">
        <v>109</v>
      </c>
      <c r="C88" s="1" t="s">
        <v>22</v>
      </c>
      <c r="D88" s="1" t="s">
        <v>38</v>
      </c>
      <c r="E88" s="1" t="s">
        <v>7</v>
      </c>
      <c r="F88" s="13">
        <v>85.564999999999998</v>
      </c>
      <c r="G88" s="13">
        <v>0</v>
      </c>
      <c r="H88" s="13">
        <v>0</v>
      </c>
    </row>
    <row r="89" spans="1:8" s="50" customFormat="1" ht="46.9" customHeight="1">
      <c r="A89" s="6" t="s">
        <v>155</v>
      </c>
      <c r="B89" s="1" t="s">
        <v>225</v>
      </c>
      <c r="C89" s="1"/>
      <c r="D89" s="1"/>
      <c r="E89" s="1"/>
      <c r="F89" s="13">
        <f>F90</f>
        <v>200</v>
      </c>
      <c r="G89" s="13">
        <f>G90</f>
        <v>0</v>
      </c>
      <c r="H89" s="13">
        <f>H90</f>
        <v>0</v>
      </c>
    </row>
    <row r="90" spans="1:8" s="50" customFormat="1" ht="37.5" customHeight="1">
      <c r="A90" s="6" t="s">
        <v>30</v>
      </c>
      <c r="B90" s="1" t="s">
        <v>225</v>
      </c>
      <c r="C90" s="1" t="s">
        <v>22</v>
      </c>
      <c r="D90" s="1" t="s">
        <v>38</v>
      </c>
      <c r="E90" s="1" t="s">
        <v>7</v>
      </c>
      <c r="F90" s="13">
        <v>200</v>
      </c>
      <c r="G90" s="13">
        <v>0</v>
      </c>
      <c r="H90" s="13">
        <v>0</v>
      </c>
    </row>
    <row r="91" spans="1:8" s="50" customFormat="1" ht="48" customHeight="1">
      <c r="A91" s="6" t="s">
        <v>155</v>
      </c>
      <c r="B91" s="1" t="s">
        <v>220</v>
      </c>
      <c r="C91" s="1"/>
      <c r="D91" s="1"/>
      <c r="E91" s="1"/>
      <c r="F91" s="13">
        <f>F92</f>
        <v>1731.307</v>
      </c>
      <c r="G91" s="13">
        <f>G92</f>
        <v>0</v>
      </c>
      <c r="H91" s="13">
        <f>H92</f>
        <v>0</v>
      </c>
    </row>
    <row r="92" spans="1:8" s="50" customFormat="1" ht="36.75" customHeight="1">
      <c r="A92" s="6" t="s">
        <v>30</v>
      </c>
      <c r="B92" s="1" t="s">
        <v>220</v>
      </c>
      <c r="C92" s="1" t="s">
        <v>22</v>
      </c>
      <c r="D92" s="1" t="s">
        <v>38</v>
      </c>
      <c r="E92" s="1" t="s">
        <v>6</v>
      </c>
      <c r="F92" s="13">
        <v>1731.307</v>
      </c>
      <c r="G92" s="13">
        <v>0</v>
      </c>
      <c r="H92" s="13">
        <v>0</v>
      </c>
    </row>
    <row r="93" spans="1:8" s="50" customFormat="1" ht="15.75" customHeight="1">
      <c r="A93" s="5" t="s">
        <v>39</v>
      </c>
      <c r="B93" s="1" t="s">
        <v>111</v>
      </c>
      <c r="C93" s="1"/>
      <c r="D93" s="9" t="s">
        <v>38</v>
      </c>
      <c r="E93" s="9" t="s">
        <v>7</v>
      </c>
      <c r="F93" s="12">
        <f>F80</f>
        <v>2142.3879999999999</v>
      </c>
      <c r="G93" s="12">
        <f>G80</f>
        <v>0</v>
      </c>
      <c r="H93" s="12">
        <f>H80</f>
        <v>0</v>
      </c>
    </row>
    <row r="94" spans="1:8" s="50" customFormat="1" ht="49.9" customHeight="1">
      <c r="A94" s="5" t="s">
        <v>181</v>
      </c>
      <c r="B94" s="9" t="s">
        <v>134</v>
      </c>
      <c r="C94" s="1"/>
      <c r="D94" s="1"/>
      <c r="E94" s="1"/>
      <c r="F94" s="13">
        <f>F96</f>
        <v>0</v>
      </c>
      <c r="G94" s="13">
        <f>G96</f>
        <v>0</v>
      </c>
      <c r="H94" s="13">
        <f>H96</f>
        <v>0</v>
      </c>
    </row>
    <row r="95" spans="1:8" s="52" customFormat="1" ht="21.6" customHeight="1">
      <c r="A95" s="6" t="s">
        <v>176</v>
      </c>
      <c r="B95" s="1" t="s">
        <v>177</v>
      </c>
      <c r="C95" s="1"/>
      <c r="D95" s="1"/>
      <c r="E95" s="1"/>
      <c r="F95" s="13">
        <f>F96</f>
        <v>0</v>
      </c>
      <c r="G95" s="13">
        <f>G96</f>
        <v>0</v>
      </c>
      <c r="H95" s="13">
        <f>H96</f>
        <v>0</v>
      </c>
    </row>
    <row r="96" spans="1:8" s="52" customFormat="1" ht="35.25" customHeight="1">
      <c r="A96" s="6" t="s">
        <v>31</v>
      </c>
      <c r="B96" s="1" t="s">
        <v>177</v>
      </c>
      <c r="C96" s="1" t="s">
        <v>22</v>
      </c>
      <c r="D96" s="1" t="s">
        <v>38</v>
      </c>
      <c r="E96" s="1" t="s">
        <v>7</v>
      </c>
      <c r="F96" s="13">
        <v>0</v>
      </c>
      <c r="G96" s="13">
        <v>0</v>
      </c>
      <c r="H96" s="13">
        <v>0</v>
      </c>
    </row>
    <row r="97" spans="1:8" s="50" customFormat="1" ht="15.75" customHeight="1">
      <c r="A97" s="5" t="s">
        <v>39</v>
      </c>
      <c r="B97" s="1" t="s">
        <v>177</v>
      </c>
      <c r="C97" s="1"/>
      <c r="D97" s="9" t="s">
        <v>38</v>
      </c>
      <c r="E97" s="9" t="s">
        <v>7</v>
      </c>
      <c r="F97" s="12">
        <f>F94</f>
        <v>0</v>
      </c>
      <c r="G97" s="12">
        <f>G94</f>
        <v>0</v>
      </c>
      <c r="H97" s="12">
        <f>H94</f>
        <v>0</v>
      </c>
    </row>
    <row r="98" spans="1:8" s="50" customFormat="1" ht="118.5" customHeight="1">
      <c r="A98" s="5" t="s">
        <v>213</v>
      </c>
      <c r="B98" s="9" t="s">
        <v>110</v>
      </c>
      <c r="C98" s="1"/>
      <c r="D98" s="1"/>
      <c r="E98" s="1"/>
      <c r="F98" s="12">
        <f>F99</f>
        <v>208.334</v>
      </c>
      <c r="G98" s="12">
        <f>G99</f>
        <v>205.2</v>
      </c>
      <c r="H98" s="12">
        <f>H99</f>
        <v>205.4</v>
      </c>
    </row>
    <row r="99" spans="1:8" s="50" customFormat="1" ht="49.5" customHeight="1">
      <c r="A99" s="6" t="s">
        <v>157</v>
      </c>
      <c r="B99" s="1" t="s">
        <v>112</v>
      </c>
      <c r="C99" s="1"/>
      <c r="D99" s="1"/>
      <c r="E99" s="1"/>
      <c r="F99" s="13">
        <f>F100+F103</f>
        <v>208.334</v>
      </c>
      <c r="G99" s="13">
        <f>G100+G103</f>
        <v>205.2</v>
      </c>
      <c r="H99" s="13">
        <f>H100+H103</f>
        <v>205.4</v>
      </c>
    </row>
    <row r="100" spans="1:8" s="50" customFormat="1" ht="46.15" customHeight="1">
      <c r="A100" s="6" t="s">
        <v>158</v>
      </c>
      <c r="B100" s="1" t="s">
        <v>113</v>
      </c>
      <c r="C100" s="1"/>
      <c r="D100" s="1"/>
      <c r="E100" s="1"/>
      <c r="F100" s="13">
        <f>F101</f>
        <v>7.3339999999999996</v>
      </c>
      <c r="G100" s="13">
        <f>G101</f>
        <v>4.2</v>
      </c>
      <c r="H100" s="13">
        <f>H101</f>
        <v>4.4000000000000004</v>
      </c>
    </row>
    <row r="101" spans="1:8" s="50" customFormat="1" ht="31.5">
      <c r="A101" s="6" t="s">
        <v>30</v>
      </c>
      <c r="B101" s="1" t="s">
        <v>113</v>
      </c>
      <c r="C101" s="1" t="s">
        <v>22</v>
      </c>
      <c r="D101" s="1" t="s">
        <v>8</v>
      </c>
      <c r="E101" s="1" t="s">
        <v>4</v>
      </c>
      <c r="F101" s="13">
        <v>7.3339999999999996</v>
      </c>
      <c r="G101" s="13">
        <v>4.2</v>
      </c>
      <c r="H101" s="13">
        <v>4.4000000000000004</v>
      </c>
    </row>
    <row r="102" spans="1:8" s="50" customFormat="1" ht="15.75" hidden="1" customHeight="1">
      <c r="A102" s="6" t="s">
        <v>114</v>
      </c>
      <c r="B102" s="1" t="s">
        <v>115</v>
      </c>
      <c r="C102" s="1"/>
      <c r="D102" s="1"/>
      <c r="E102" s="1"/>
      <c r="F102" s="13">
        <v>611</v>
      </c>
      <c r="G102" s="13">
        <v>611</v>
      </c>
      <c r="H102" s="13">
        <v>611</v>
      </c>
    </row>
    <row r="103" spans="1:8" s="50" customFormat="1" ht="50.25" customHeight="1">
      <c r="A103" s="6" t="s">
        <v>160</v>
      </c>
      <c r="B103" s="1" t="s">
        <v>116</v>
      </c>
      <c r="C103" s="1"/>
      <c r="D103" s="1"/>
      <c r="E103" s="1"/>
      <c r="F103" s="13">
        <f>F104</f>
        <v>201</v>
      </c>
      <c r="G103" s="13">
        <f>G104</f>
        <v>201</v>
      </c>
      <c r="H103" s="13">
        <f>H104</f>
        <v>201</v>
      </c>
    </row>
    <row r="104" spans="1:8" s="50" customFormat="1" ht="24" customHeight="1">
      <c r="A104" s="6" t="s">
        <v>93</v>
      </c>
      <c r="B104" s="1" t="s">
        <v>116</v>
      </c>
      <c r="C104" s="1" t="s">
        <v>40</v>
      </c>
      <c r="D104" s="1" t="s">
        <v>8</v>
      </c>
      <c r="E104" s="1" t="s">
        <v>4</v>
      </c>
      <c r="F104" s="13">
        <v>201</v>
      </c>
      <c r="G104" s="13">
        <v>201</v>
      </c>
      <c r="H104" s="13">
        <v>201</v>
      </c>
    </row>
    <row r="105" spans="1:8" s="51" customFormat="1" ht="18" customHeight="1">
      <c r="A105" s="5" t="s">
        <v>3</v>
      </c>
      <c r="B105" s="37"/>
      <c r="C105" s="37"/>
      <c r="D105" s="9" t="s">
        <v>8</v>
      </c>
      <c r="E105" s="9" t="s">
        <v>4</v>
      </c>
      <c r="F105" s="12">
        <f>F98</f>
        <v>208.334</v>
      </c>
      <c r="G105" s="12">
        <f>G98</f>
        <v>205.2</v>
      </c>
      <c r="H105" s="12">
        <f>H98</f>
        <v>205.4</v>
      </c>
    </row>
    <row r="106" spans="1:8" s="51" customFormat="1" ht="18" customHeight="1">
      <c r="A106" s="5" t="s">
        <v>123</v>
      </c>
      <c r="B106" s="37"/>
      <c r="C106" s="37"/>
      <c r="D106" s="9"/>
      <c r="E106" s="9"/>
      <c r="F106" s="12">
        <v>0</v>
      </c>
      <c r="G106" s="12">
        <v>61.424999999999997</v>
      </c>
      <c r="H106" s="12">
        <v>127.45</v>
      </c>
    </row>
    <row r="107" spans="1:8" ht="15.75">
      <c r="A107" s="30"/>
      <c r="B107" s="31"/>
      <c r="C107" s="31"/>
      <c r="D107" s="32"/>
      <c r="E107" s="32"/>
      <c r="F107" s="32"/>
      <c r="G107" s="32"/>
    </row>
    <row r="109" spans="1:8" ht="15.75">
      <c r="A109" s="19" t="s">
        <v>127</v>
      </c>
      <c r="B109" s="19"/>
      <c r="C109" s="19"/>
      <c r="D109" s="19"/>
      <c r="E109" s="33"/>
      <c r="F109" s="33"/>
      <c r="G109" s="19" t="s">
        <v>117</v>
      </c>
      <c r="H109" s="33"/>
    </row>
  </sheetData>
  <mergeCells count="2">
    <mergeCell ref="E1:H1"/>
    <mergeCell ref="A2:H2"/>
  </mergeCells>
  <phoneticPr fontId="1" type="noConversion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прил.2</vt:lpstr>
      <vt:lpstr>прил 3</vt:lpstr>
      <vt:lpstr>прилож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user</cp:lastModifiedBy>
  <cp:lastPrinted>2023-01-10T12:47:31Z</cp:lastPrinted>
  <dcterms:created xsi:type="dcterms:W3CDTF">2008-11-01T06:31:52Z</dcterms:created>
  <dcterms:modified xsi:type="dcterms:W3CDTF">2023-01-10T12:48:01Z</dcterms:modified>
</cp:coreProperties>
</file>